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tenergagen-my.sharepoint.com/personal/zilvinas_macerinskas_ena_lt/Documents/Documents/2022/SUMITTABLE konfiguravimas/Juridiniai 9, 10, 11, 12/i www/"/>
    </mc:Choice>
  </mc:AlternateContent>
  <xr:revisionPtr revIDLastSave="77" documentId="8_{0829E1F4-927D-494B-AF86-CFECD667295A}" xr6:coauthVersionLast="47" xr6:coauthVersionMax="47" xr10:uidLastSave="{15873206-B035-4271-A75A-73FD3A437C9F}"/>
  <bookViews>
    <workbookView xWindow="-120" yWindow="-120" windowWidth="38640" windowHeight="15720" tabRatio="569" xr2:uid="{A78C5AE8-2252-473C-A9B2-94DABCFF2049}"/>
  </bookViews>
  <sheets>
    <sheet name="10 kvietimas (be PVM)" sheetId="5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5" l="1"/>
  <c r="D3" i="5" s="1"/>
  <c r="C3" i="5"/>
  <c r="C5" i="5"/>
  <c r="D4" i="5"/>
  <c r="D5" i="5" s="1"/>
  <c r="H9" i="5" l="1"/>
  <c r="G10" i="5"/>
  <c r="I10" i="5" s="1"/>
  <c r="J10" i="5" s="1"/>
  <c r="G11" i="5"/>
  <c r="I11" i="5" s="1"/>
  <c r="J11" i="5" s="1"/>
  <c r="G9" i="5"/>
  <c r="I9" i="5" l="1"/>
  <c r="F26" i="2"/>
  <c r="J26" i="2"/>
  <c r="K26" i="2"/>
  <c r="F28" i="2"/>
  <c r="J28" i="2"/>
  <c r="J30" i="2" s="1"/>
  <c r="K28" i="2"/>
  <c r="K30" i="2"/>
  <c r="F18" i="2"/>
  <c r="J18" i="2"/>
  <c r="K18" i="2"/>
  <c r="K22" i="2" s="1"/>
  <c r="L18" i="2"/>
  <c r="F20" i="2"/>
  <c r="J20" i="2"/>
  <c r="K20" i="2"/>
  <c r="J22" i="2"/>
  <c r="I12" i="5" l="1"/>
  <c r="J9" i="5"/>
  <c r="J12" i="5" s="1"/>
  <c r="K12" i="5" l="1"/>
</calcChain>
</file>

<file path=xl/sharedStrings.xml><?xml version="1.0" encoding="utf-8"?>
<sst xmlns="http://schemas.openxmlformats.org/spreadsheetml/2006/main" count="153" uniqueCount="57">
  <si>
    <t>.</t>
  </si>
  <si>
    <t>Apšvietimo sulpų (atramų), kuriuose bus įrengtos elektromobilių įkrovimo stolelė, vieta
(Pvz. Vilnius )</t>
  </si>
  <si>
    <r>
      <t xml:space="preserve">Apšvietimo stulpuose (atramose) planuojamų įrengti įkrovimo </t>
    </r>
    <r>
      <rPr>
        <b/>
        <u/>
        <sz val="10"/>
        <color rgb="FF000000"/>
        <rFont val="Calibri"/>
      </rPr>
      <t>STOTELIŲ</t>
    </r>
    <r>
      <rPr>
        <b/>
        <sz val="10"/>
        <color rgb="FF000000"/>
        <rFont val="Calibri"/>
      </rPr>
      <t xml:space="preserve"> skaičius, vnt.</t>
    </r>
  </si>
  <si>
    <r>
      <t xml:space="preserve">Apšvietimo stulpuose (atramose) planuojamų įrengti </t>
    </r>
    <r>
      <rPr>
        <b/>
        <u/>
        <sz val="10"/>
        <color rgb="FF000000"/>
        <rFont val="Calibri"/>
      </rPr>
      <t>PRIEIGŲ</t>
    </r>
    <r>
      <rPr>
        <b/>
        <sz val="10"/>
        <color rgb="FF000000"/>
        <rFont val="Calibri"/>
      </rPr>
      <t xml:space="preserve"> skaičius, vnt.</t>
    </r>
  </si>
  <si>
    <t>BE DINAMINIO GALIOS VALDYMO</t>
  </si>
  <si>
    <t>VISO</t>
  </si>
  <si>
    <t>SU DINAMINIU GALIOS VALDYMU</t>
  </si>
  <si>
    <t>Eil. Nr.</t>
  </si>
  <si>
    <t>Supaprastintai apmokamų išlaidų dydžio kodas</t>
  </si>
  <si>
    <t>Supaprastintai apmokamų išlaidų dydžio versija</t>
  </si>
  <si>
    <t>Supaprastintai apmokamų išlaidų dydžio pavadinimas</t>
  </si>
  <si>
    <t>Supaprastintai apmokamų išlaidų dydis, EUR</t>
  </si>
  <si>
    <t>Finansavimo intensyvumas, proc.</t>
  </si>
  <si>
    <t xml:space="preserve">Stotelių skaičius </t>
  </si>
  <si>
    <t xml:space="preserve">Prieigų skaičius </t>
  </si>
  <si>
    <t>Planuojama  tinkamų išlaidų suma, EUR (paskaičiuota automatiškai pagal nustatytus įkainius)</t>
  </si>
  <si>
    <t xml:space="preserve">Prašoma finansuoti išlaidų suma, EUR (50 %) </t>
  </si>
  <si>
    <t>Nuosavo įnašo suma, EUR (50%)</t>
  </si>
  <si>
    <t>FĮ-41-03</t>
  </si>
  <si>
    <t>01</t>
  </si>
  <si>
    <r>
      <t xml:space="preserve">Fiksuotasis vieneto įkainis už elektromobilių įkrovimo stotelę su prieiga, kai </t>
    </r>
    <r>
      <rPr>
        <b/>
        <sz val="10"/>
        <rFont val="Calibri"/>
        <family val="2"/>
        <charset val="186"/>
      </rPr>
      <t xml:space="preserve">stotelė įrengta ant  sienos arba gatvių apšvietimo infrastruktūroje </t>
    </r>
    <r>
      <rPr>
        <sz val="10"/>
        <rFont val="Calibri"/>
        <family val="2"/>
        <charset val="186"/>
      </rPr>
      <t>ir prieigos galia yra nedidesnė arba lygi 11 kW, be PVM </t>
    </r>
  </si>
  <si>
    <t>N/A</t>
  </si>
  <si>
    <t>FĮ-41-09</t>
  </si>
  <si>
    <r>
      <rPr>
        <sz val="10"/>
        <color rgb="FF000000"/>
        <rFont val="Calibri"/>
      </rPr>
      <t xml:space="preserve">Fiksuotasis vieneto įkainis už elektromobilių įkrovimo stotelės su prieiga </t>
    </r>
    <r>
      <rPr>
        <b/>
        <sz val="10"/>
        <color rgb="FF000000"/>
        <rFont val="Calibri"/>
      </rPr>
      <t>montavimo darbu</t>
    </r>
    <r>
      <rPr>
        <sz val="10"/>
        <color rgb="FF000000"/>
        <rFont val="Calibri"/>
      </rPr>
      <t>s, be PVM **</t>
    </r>
  </si>
  <si>
    <t>FĮ-41-11</t>
  </si>
  <si>
    <r>
      <t xml:space="preserve">Fiksuotasis vieneto įkainis už elektromobilių įkrovimo stotelės su prieiga </t>
    </r>
    <r>
      <rPr>
        <b/>
        <sz val="10"/>
        <rFont val="Calibri"/>
        <family val="2"/>
        <charset val="186"/>
      </rPr>
      <t>montavimo darbus</t>
    </r>
    <r>
      <rPr>
        <sz val="10"/>
        <rFont val="Calibri"/>
        <family val="2"/>
        <charset val="186"/>
      </rPr>
      <t xml:space="preserve"> ir elektromobilių įkrovimo stotelės papildomus </t>
    </r>
    <r>
      <rPr>
        <b/>
        <sz val="10"/>
        <rFont val="Calibri"/>
        <family val="2"/>
        <charset val="186"/>
      </rPr>
      <t>būtinuosius priedus dinaminės galios funkcijai veikti</t>
    </r>
    <r>
      <rPr>
        <sz val="10"/>
        <rFont val="Calibri"/>
        <family val="2"/>
        <charset val="186"/>
      </rPr>
      <t xml:space="preserve"> **, be PVM </t>
    </r>
  </si>
  <si>
    <t>Eilutės Nr.</t>
  </si>
  <si>
    <t>Nekilnojamojo turto objekto, kuriame bus įrengtos elektromobilių įkrovimo prieigos, adresas</t>
  </si>
  <si>
    <t>Nekilnojamo turto objekte planuojamų įrengti įkrovimo stotelių ANT SIENOS skaičius, vnt.</t>
  </si>
  <si>
    <t>Nekilnojamo turto objekte planuojamų įrengti įkrovimo stotelių ANT ŽEMĖS skaičius, vnt.</t>
  </si>
  <si>
    <t>Nekilnojamo turto objekte planuojamų įrengti prieigų ANT SIENOS skaičius, vnt.</t>
  </si>
  <si>
    <t>Nekilnojamo turto objekte planuojamų įrengti prieigų ANT ŽEMĖS skaičius, vnt.</t>
  </si>
  <si>
    <t xml:space="preserve">
Gedimino pr. 38, LT-01104 Vilnius</t>
  </si>
  <si>
    <t>-</t>
  </si>
  <si>
    <t>7–22 kW</t>
  </si>
  <si>
    <t>Stotelės tipas</t>
  </si>
  <si>
    <t>Fiksuotasis įkainis</t>
  </si>
  <si>
    <t>Stotelių skaičius (įrašyti)</t>
  </si>
  <si>
    <t>Prieigų skaičius (įrašyti)</t>
  </si>
  <si>
    <t>Planuojama  tinkamų išlaidų suma, eurais (paskaičiuota automatiškai pagal nustatytus įkainius)</t>
  </si>
  <si>
    <t xml:space="preserve">Prašoma finansuoti išlaidų suma, eurais (30 procentų) </t>
  </si>
  <si>
    <t>Be PVM</t>
  </si>
  <si>
    <t>Ant sienos</t>
  </si>
  <si>
    <t>FĮ-03-05</t>
  </si>
  <si>
    <t>Įranga</t>
  </si>
  <si>
    <t>(2x1077,09 + 3x908,84)x0,3</t>
  </si>
  <si>
    <t>FĮ-03-07</t>
  </si>
  <si>
    <t>Darbai</t>
  </si>
  <si>
    <t>Ant žemės</t>
  </si>
  <si>
    <t>FĮ-03-09</t>
  </si>
  <si>
    <t>FĮ-03-11</t>
  </si>
  <si>
    <t>Su PVM</t>
  </si>
  <si>
    <t>FĮ-03-06</t>
  </si>
  <si>
    <t>FĮ-03-08</t>
  </si>
  <si>
    <t>FĮ-03-10</t>
  </si>
  <si>
    <t>FĮ-03-12</t>
  </si>
  <si>
    <t>Prašoma finansuoti išlaidų suma, eurais (30 procentų)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</si>
</sst>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444444"/>
      <name val="Calibri"/>
      <family val="2"/>
      <charset val="186"/>
    </font>
    <font>
      <b/>
      <sz val="10"/>
      <color rgb="FF000000"/>
      <name val="Calibri"/>
      <family val="2"/>
      <charset val="186"/>
      <scheme val="minor"/>
    </font>
    <font>
      <i/>
      <sz val="8"/>
      <color rgb="FF00000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i/>
      <sz val="8"/>
      <color rgb="FFFFFFFF"/>
      <name val="Calibri"/>
      <family val="2"/>
      <charset val="186"/>
      <scheme val="minor"/>
    </font>
    <font>
      <i/>
      <sz val="10"/>
      <color rgb="FF000000"/>
      <name val="Calibri"/>
      <family val="2"/>
      <charset val="186"/>
      <scheme val="minor"/>
    </font>
    <font>
      <sz val="9"/>
      <color rgb="FF000000"/>
      <name val="Times New Roman"/>
      <family val="1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0"/>
      <color rgb="FF000000"/>
      <name val="Calibri"/>
      <family val="2"/>
      <charset val="186"/>
    </font>
    <font>
      <b/>
      <u/>
      <sz val="10"/>
      <color rgb="FF000000"/>
      <name val="Calibri"/>
    </font>
    <font>
      <b/>
      <sz val="10"/>
      <color rgb="FF000000"/>
      <name val="Calibri"/>
    </font>
    <font>
      <sz val="10"/>
      <color rgb="FF000000"/>
      <name val="Calibri"/>
      <family val="2"/>
      <charset val="186"/>
    </font>
    <font>
      <i/>
      <sz val="10"/>
      <color rgb="FF000000"/>
      <name val="Calibri"/>
      <family val="2"/>
      <charset val="186"/>
    </font>
    <font>
      <i/>
      <sz val="10"/>
      <color rgb="FFFFFFFF"/>
      <name val="Calibri"/>
      <family val="2"/>
      <charset val="186"/>
    </font>
    <font>
      <sz val="10"/>
      <color rgb="FF006100"/>
      <name val="Calibri"/>
      <family val="2"/>
      <charset val="186"/>
    </font>
    <font>
      <sz val="10"/>
      <color rgb="FF9C0006"/>
      <name val="Calibri"/>
      <family val="2"/>
      <charset val="186"/>
    </font>
    <font>
      <b/>
      <sz val="10"/>
      <name val="Calibri"/>
      <family val="2"/>
      <charset val="186"/>
    </font>
    <font>
      <sz val="10"/>
      <name val="Calibri"/>
      <family val="2"/>
      <charset val="186"/>
    </font>
    <font>
      <sz val="10"/>
      <color rgb="FF000000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8EA9DB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5" borderId="0" applyNumberFormat="0" applyBorder="0" applyAlignment="0" applyProtection="0"/>
    <xf numFmtId="0" fontId="2" fillId="6" borderId="0" applyNumberFormat="0" applyBorder="0" applyAlignment="0" applyProtection="0"/>
  </cellStyleXfs>
  <cellXfs count="104">
    <xf numFmtId="0" fontId="0" fillId="0" borderId="0" xfId="0"/>
    <xf numFmtId="0" fontId="0" fillId="0" borderId="1" xfId="0" applyBorder="1"/>
    <xf numFmtId="0" fontId="1" fillId="5" borderId="0" xfId="1"/>
    <xf numFmtId="0" fontId="1" fillId="5" borderId="1" xfId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 wrapText="1"/>
    </xf>
    <xf numFmtId="0" fontId="0" fillId="8" borderId="0" xfId="0" applyFill="1"/>
    <xf numFmtId="0" fontId="6" fillId="0" borderId="0" xfId="0" applyFont="1"/>
    <xf numFmtId="0" fontId="0" fillId="0" borderId="6" xfId="0" applyBorder="1"/>
    <xf numFmtId="0" fontId="5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5" fillId="0" borderId="7" xfId="0" applyFont="1" applyBorder="1"/>
    <xf numFmtId="0" fontId="3" fillId="0" borderId="3" xfId="0" applyFont="1" applyBorder="1"/>
    <xf numFmtId="2" fontId="3" fillId="0" borderId="3" xfId="0" applyNumberFormat="1" applyFont="1" applyBorder="1"/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 wrapText="1"/>
    </xf>
    <xf numFmtId="0" fontId="5" fillId="0" borderId="0" xfId="0" applyFont="1"/>
    <xf numFmtId="0" fontId="5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2" fontId="4" fillId="0" borderId="3" xfId="0" applyNumberFormat="1" applyFont="1" applyBorder="1"/>
    <xf numFmtId="2" fontId="4" fillId="2" borderId="3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2" fontId="4" fillId="2" borderId="0" xfId="0" applyNumberFormat="1" applyFont="1" applyFill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4" fontId="14" fillId="0" borderId="0" xfId="0" applyNumberFormat="1" applyFont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8" fillId="0" borderId="0" xfId="0" applyFont="1"/>
    <xf numFmtId="0" fontId="20" fillId="0" borderId="3" xfId="0" applyFont="1" applyBorder="1"/>
    <xf numFmtId="0" fontId="15" fillId="0" borderId="3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21" fillId="9" borderId="11" xfId="0" applyFont="1" applyFill="1" applyBorder="1" applyAlignment="1">
      <alignment horizontal="center" vertical="center"/>
    </xf>
    <xf numFmtId="0" fontId="22" fillId="10" borderId="12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8" fillId="11" borderId="11" xfId="0" applyFont="1" applyFill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8" fillId="11" borderId="12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2" fontId="18" fillId="2" borderId="12" xfId="0" applyNumberFormat="1" applyFont="1" applyFill="1" applyBorder="1" applyAlignment="1">
      <alignment horizontal="center" vertical="center"/>
    </xf>
    <xf numFmtId="2" fontId="18" fillId="2" borderId="14" xfId="0" applyNumberFormat="1" applyFont="1" applyFill="1" applyBorder="1" applyAlignment="1">
      <alignment horizontal="center" vertical="center"/>
    </xf>
    <xf numFmtId="2" fontId="18" fillId="0" borderId="12" xfId="0" applyNumberFormat="1" applyFont="1" applyBorder="1" applyAlignment="1">
      <alignment horizontal="center" vertical="center"/>
    </xf>
    <xf numFmtId="2" fontId="15" fillId="0" borderId="10" xfId="0" applyNumberFormat="1" applyFont="1" applyBorder="1" applyAlignment="1">
      <alignment horizontal="center" vertical="center"/>
    </xf>
    <xf numFmtId="2" fontId="18" fillId="0" borderId="11" xfId="0" applyNumberFormat="1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49" fontId="18" fillId="0" borderId="6" xfId="0" applyNumberFormat="1" applyFont="1" applyBorder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wrapText="1"/>
    </xf>
    <xf numFmtId="0" fontId="0" fillId="0" borderId="3" xfId="0" applyBorder="1"/>
    <xf numFmtId="0" fontId="19" fillId="2" borderId="3" xfId="0" applyFont="1" applyFill="1" applyBorder="1" applyAlignment="1">
      <alignment horizontal="right"/>
    </xf>
    <xf numFmtId="1" fontId="18" fillId="10" borderId="3" xfId="0" applyNumberFormat="1" applyFont="1" applyFill="1" applyBorder="1"/>
    <xf numFmtId="1" fontId="18" fillId="9" borderId="3" xfId="0" applyNumberFormat="1" applyFont="1" applyFill="1" applyBorder="1"/>
    <xf numFmtId="0" fontId="15" fillId="0" borderId="1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6" borderId="3" xfId="2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1" fillId="5" borderId="3" xfId="1" applyBorder="1" applyAlignment="1">
      <alignment horizontal="center" vertical="center"/>
    </xf>
    <xf numFmtId="0" fontId="5" fillId="0" borderId="7" xfId="0" applyFont="1" applyBorder="1" applyAlignment="1">
      <alignment horizontal="center" vertical="top"/>
    </xf>
    <xf numFmtId="0" fontId="4" fillId="3" borderId="7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15" fillId="0" borderId="3" xfId="0" applyFont="1" applyBorder="1" applyAlignment="1" applyProtection="1">
      <alignment wrapText="1"/>
      <protection locked="0"/>
    </xf>
    <xf numFmtId="1" fontId="15" fillId="0" borderId="3" xfId="0" applyNumberFormat="1" applyFont="1" applyBorder="1" applyAlignment="1" applyProtection="1">
      <alignment wrapText="1"/>
      <protection locked="0"/>
    </xf>
    <xf numFmtId="1" fontId="15" fillId="0" borderId="3" xfId="0" applyNumberFormat="1" applyFont="1" applyBorder="1" applyAlignment="1" applyProtection="1">
      <alignment wrapText="1"/>
    </xf>
  </cellXfs>
  <cellStyles count="3">
    <cellStyle name="Bad" xfId="2" builtinId="27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7E789-AF16-4084-8569-517F2002C700}">
  <dimension ref="A1:K12"/>
  <sheetViews>
    <sheetView tabSelected="1" zoomScale="70" zoomScaleNormal="70" workbookViewId="0">
      <selection activeCell="Q11" sqref="Q11"/>
    </sheetView>
  </sheetViews>
  <sheetFormatPr defaultRowHeight="15" x14ac:dyDescent="0.25"/>
  <cols>
    <col min="1" max="1" width="10.7109375" customWidth="1"/>
    <col min="2" max="2" width="31.85546875" customWidth="1"/>
    <col min="3" max="3" width="26.28515625" customWidth="1"/>
    <col min="4" max="4" width="26.5703125" customWidth="1"/>
    <col min="5" max="5" width="23.5703125" customWidth="1"/>
    <col min="6" max="6" width="19" customWidth="1"/>
    <col min="7" max="7" width="20.85546875" customWidth="1"/>
    <col min="8" max="8" width="15.85546875" customWidth="1"/>
    <col min="9" max="9" width="23.42578125" customWidth="1"/>
    <col min="10" max="10" width="14.28515625" customWidth="1"/>
    <col min="11" max="11" width="16" customWidth="1"/>
  </cols>
  <sheetData>
    <row r="1" spans="1:11" ht="75" customHeight="1" x14ac:dyDescent="0.25">
      <c r="A1" s="81" t="s">
        <v>0</v>
      </c>
      <c r="B1" s="48" t="s">
        <v>1</v>
      </c>
      <c r="C1" s="48" t="s">
        <v>2</v>
      </c>
      <c r="D1" s="48" t="s">
        <v>3</v>
      </c>
      <c r="E1" s="85" t="s">
        <v>0</v>
      </c>
      <c r="F1" s="44" t="s">
        <v>0</v>
      </c>
      <c r="G1" s="44" t="s">
        <v>0</v>
      </c>
      <c r="H1" s="44" t="s">
        <v>0</v>
      </c>
      <c r="I1" s="44" t="s">
        <v>0</v>
      </c>
      <c r="J1" s="44" t="s">
        <v>0</v>
      </c>
      <c r="K1" s="44" t="s">
        <v>0</v>
      </c>
    </row>
    <row r="2" spans="1:11" ht="56.25" customHeight="1" x14ac:dyDescent="0.25">
      <c r="A2" s="80" t="s">
        <v>4</v>
      </c>
      <c r="B2" s="101"/>
      <c r="C2" s="102"/>
      <c r="D2" s="103">
        <f>C2</f>
        <v>0</v>
      </c>
      <c r="E2" t="s">
        <v>0</v>
      </c>
      <c r="F2" s="44" t="s">
        <v>0</v>
      </c>
      <c r="G2" s="44" t="s">
        <v>0</v>
      </c>
      <c r="H2" s="44" t="s">
        <v>0</v>
      </c>
      <c r="I2" s="44" t="s">
        <v>0</v>
      </c>
      <c r="J2" s="44" t="s">
        <v>0</v>
      </c>
      <c r="K2" s="44" t="s">
        <v>0</v>
      </c>
    </row>
    <row r="3" spans="1:11" x14ac:dyDescent="0.25">
      <c r="A3" s="45" t="s">
        <v>0</v>
      </c>
      <c r="B3" s="82" t="s">
        <v>5</v>
      </c>
      <c r="C3" s="84">
        <f>C2</f>
        <v>0</v>
      </c>
      <c r="D3" s="83">
        <f>D2</f>
        <v>0</v>
      </c>
      <c r="F3" s="44" t="s">
        <v>0</v>
      </c>
      <c r="G3" s="44" t="s">
        <v>0</v>
      </c>
      <c r="H3" s="44" t="s">
        <v>0</v>
      </c>
      <c r="I3" s="44" t="s">
        <v>0</v>
      </c>
      <c r="J3" s="44" t="s">
        <v>0</v>
      </c>
      <c r="K3" s="44" t="s">
        <v>0</v>
      </c>
    </row>
    <row r="4" spans="1:11" ht="55.5" customHeight="1" x14ac:dyDescent="0.25">
      <c r="A4" s="80" t="s">
        <v>6</v>
      </c>
      <c r="B4" s="101"/>
      <c r="C4" s="102"/>
      <c r="D4" s="103">
        <f>C4</f>
        <v>0</v>
      </c>
      <c r="E4" t="s">
        <v>0</v>
      </c>
      <c r="F4" s="44" t="s">
        <v>0</v>
      </c>
      <c r="G4" s="44" t="s">
        <v>0</v>
      </c>
      <c r="H4" s="44" t="s">
        <v>0</v>
      </c>
      <c r="I4" s="44" t="s">
        <v>0</v>
      </c>
      <c r="J4" s="44" t="s">
        <v>0</v>
      </c>
      <c r="K4" s="44" t="s">
        <v>0</v>
      </c>
    </row>
    <row r="5" spans="1:11" x14ac:dyDescent="0.25">
      <c r="A5" s="45" t="s">
        <v>0</v>
      </c>
      <c r="B5" s="82" t="s">
        <v>5</v>
      </c>
      <c r="C5" s="84">
        <f>C4</f>
        <v>0</v>
      </c>
      <c r="D5" s="83">
        <f>D4</f>
        <v>0</v>
      </c>
      <c r="E5" t="s">
        <v>0</v>
      </c>
      <c r="F5" s="44" t="s">
        <v>0</v>
      </c>
      <c r="G5" s="44" t="s">
        <v>0</v>
      </c>
      <c r="H5" s="44" t="s">
        <v>0</v>
      </c>
      <c r="I5" s="44" t="s">
        <v>0</v>
      </c>
      <c r="J5" s="44" t="s">
        <v>0</v>
      </c>
      <c r="K5" s="44" t="s">
        <v>0</v>
      </c>
    </row>
    <row r="6" spans="1:11" x14ac:dyDescent="0.25">
      <c r="A6" s="44" t="s">
        <v>0</v>
      </c>
      <c r="B6" s="44" t="s">
        <v>0</v>
      </c>
      <c r="C6" s="44" t="s">
        <v>0</v>
      </c>
      <c r="D6" s="44" t="s">
        <v>0</v>
      </c>
      <c r="E6" s="44" t="s">
        <v>0</v>
      </c>
      <c r="F6" s="44" t="s">
        <v>0</v>
      </c>
      <c r="G6" s="44" t="s">
        <v>0</v>
      </c>
      <c r="H6" s="44" t="s">
        <v>0</v>
      </c>
      <c r="I6" s="44" t="s">
        <v>0</v>
      </c>
      <c r="J6" s="44" t="s">
        <v>0</v>
      </c>
      <c r="K6" s="44" t="s">
        <v>0</v>
      </c>
    </row>
    <row r="7" spans="1:11" x14ac:dyDescent="0.25">
      <c r="A7" s="44" t="s">
        <v>0</v>
      </c>
      <c r="B7" s="44" t="s">
        <v>0</v>
      </c>
      <c r="C7" s="44" t="s">
        <v>0</v>
      </c>
      <c r="D7" s="44" t="s">
        <v>0</v>
      </c>
      <c r="E7" s="44" t="s">
        <v>0</v>
      </c>
      <c r="F7" s="44" t="s">
        <v>0</v>
      </c>
      <c r="G7" s="44" t="s">
        <v>0</v>
      </c>
      <c r="H7" s="44" t="s">
        <v>0</v>
      </c>
      <c r="I7" s="44" t="s">
        <v>0</v>
      </c>
      <c r="J7" s="44" t="s">
        <v>0</v>
      </c>
      <c r="K7" s="44" t="s">
        <v>0</v>
      </c>
    </row>
    <row r="8" spans="1:11" ht="61.5" customHeight="1" x14ac:dyDescent="0.25">
      <c r="A8" s="46" t="s">
        <v>7</v>
      </c>
      <c r="B8" s="47" t="s">
        <v>8</v>
      </c>
      <c r="C8" s="48" t="s">
        <v>9</v>
      </c>
      <c r="D8" s="79" t="s">
        <v>10</v>
      </c>
      <c r="E8" s="48" t="s">
        <v>11</v>
      </c>
      <c r="F8" s="48" t="s">
        <v>12</v>
      </c>
      <c r="G8" s="48" t="s">
        <v>13</v>
      </c>
      <c r="H8" s="48" t="s">
        <v>14</v>
      </c>
      <c r="I8" s="49" t="s">
        <v>15</v>
      </c>
      <c r="J8" s="49" t="s">
        <v>16</v>
      </c>
      <c r="K8" s="49" t="s">
        <v>17</v>
      </c>
    </row>
    <row r="9" spans="1:11" ht="100.5" customHeight="1" x14ac:dyDescent="0.25">
      <c r="A9" s="50">
        <v>1</v>
      </c>
      <c r="B9" s="51" t="s">
        <v>18</v>
      </c>
      <c r="C9" s="77" t="s">
        <v>19</v>
      </c>
      <c r="D9" s="75" t="s">
        <v>20</v>
      </c>
      <c r="E9" s="52">
        <v>831.37</v>
      </c>
      <c r="F9" s="53">
        <v>0.5</v>
      </c>
      <c r="G9" s="54">
        <f>C3+C5</f>
        <v>0</v>
      </c>
      <c r="H9" s="55">
        <f>D3+D5</f>
        <v>0</v>
      </c>
      <c r="I9" s="70">
        <f>ROUND(E9*H9,2)</f>
        <v>0</v>
      </c>
      <c r="J9" s="71">
        <f>ROUND(I9*F9,2)</f>
        <v>0</v>
      </c>
      <c r="K9" s="69" t="s">
        <v>21</v>
      </c>
    </row>
    <row r="10" spans="1:11" ht="64.5" customHeight="1" x14ac:dyDescent="0.25">
      <c r="A10" s="50">
        <v>2</v>
      </c>
      <c r="B10" s="51" t="s">
        <v>22</v>
      </c>
      <c r="C10" s="77" t="s">
        <v>19</v>
      </c>
      <c r="D10" s="76" t="s">
        <v>23</v>
      </c>
      <c r="E10" s="52">
        <v>503.3</v>
      </c>
      <c r="F10" s="57">
        <v>0.5</v>
      </c>
      <c r="G10" s="58">
        <f>C3</f>
        <v>0</v>
      </c>
      <c r="H10" s="56" t="s">
        <v>21</v>
      </c>
      <c r="I10" s="72">
        <f>IF(C3&gt;0,(G10*E10),0)</f>
        <v>0</v>
      </c>
      <c r="J10" s="71">
        <f t="shared" ref="J10:J11" si="0">ROUND(I10*F10,2)</f>
        <v>0</v>
      </c>
      <c r="K10" s="69" t="s">
        <v>21</v>
      </c>
    </row>
    <row r="11" spans="1:11" ht="106.5" customHeight="1" x14ac:dyDescent="0.25">
      <c r="A11" s="59">
        <v>3</v>
      </c>
      <c r="B11" s="60" t="s">
        <v>24</v>
      </c>
      <c r="C11" s="78" t="s">
        <v>19</v>
      </c>
      <c r="D11" s="75" t="s">
        <v>25</v>
      </c>
      <c r="E11" s="61">
        <v>746.2</v>
      </c>
      <c r="F11" s="62">
        <v>0.5</v>
      </c>
      <c r="G11" s="63">
        <f>C5</f>
        <v>0</v>
      </c>
      <c r="H11" s="56" t="s">
        <v>21</v>
      </c>
      <c r="I11" s="72">
        <f>ROUND(E11*G11,2)</f>
        <v>0</v>
      </c>
      <c r="J11" s="71">
        <f t="shared" si="0"/>
        <v>0</v>
      </c>
      <c r="K11" s="69" t="s">
        <v>21</v>
      </c>
    </row>
    <row r="12" spans="1:11" x14ac:dyDescent="0.25">
      <c r="A12" s="64" t="s">
        <v>0</v>
      </c>
      <c r="B12" s="64" t="s">
        <v>0</v>
      </c>
      <c r="C12" s="64" t="s">
        <v>0</v>
      </c>
      <c r="D12" s="65" t="s">
        <v>0</v>
      </c>
      <c r="E12" s="64" t="s">
        <v>0</v>
      </c>
      <c r="F12" s="66" t="s">
        <v>0</v>
      </c>
      <c r="G12" s="67" t="s">
        <v>0</v>
      </c>
      <c r="H12" s="68" t="s">
        <v>5</v>
      </c>
      <c r="I12" s="73">
        <f>ROUND(SUM(I9:I11),2)</f>
        <v>0</v>
      </c>
      <c r="J12" s="73">
        <f>ROUND(SUM(J9:J11),2)</f>
        <v>0</v>
      </c>
      <c r="K12" s="74">
        <f>I12-J12</f>
        <v>0</v>
      </c>
    </row>
  </sheetData>
  <sheetProtection algorithmName="SHA-512" hashValue="XYdNFRBYtSIGkk+6ceaMJ9CXVI9UX0OQHh8Ga7ee1OysqIaQT8e1l5ocGQfD3KpziNEMuxouJCfB4bT9K1hwng==" saltValue="zCvid/6mVVTvnlYxJNhgww==" spinCount="100000" sheet="1" objects="1" scenarios="1"/>
  <pageMargins left="0.7" right="0.7" top="0.75" bottom="0.75" header="0.3" footer="0.3"/>
  <ignoredErrors>
    <ignoredError sqref="D3:D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A20E3-E767-4645-B37D-9B86BA3D73AC}">
  <dimension ref="A1:O50"/>
  <sheetViews>
    <sheetView workbookViewId="0"/>
  </sheetViews>
  <sheetFormatPr defaultRowHeight="15" x14ac:dyDescent="0.25"/>
  <cols>
    <col min="1" max="1" width="9.7109375" customWidth="1"/>
    <col min="2" max="2" width="37.28515625" customWidth="1"/>
    <col min="3" max="3" width="18" customWidth="1"/>
    <col min="4" max="4" width="18.5703125" customWidth="1"/>
    <col min="5" max="5" width="21.140625" customWidth="1"/>
    <col min="6" max="6" width="18.28515625" customWidth="1"/>
    <col min="7" max="7" width="17.7109375" customWidth="1"/>
    <col min="8" max="8" width="10.42578125" customWidth="1"/>
    <col min="9" max="9" width="12.5703125" customWidth="1"/>
    <col min="10" max="10" width="18.42578125" customWidth="1"/>
    <col min="11" max="11" width="12" customWidth="1"/>
    <col min="12" max="12" width="12.5703125" customWidth="1"/>
    <col min="14" max="14" width="11.85546875" customWidth="1"/>
  </cols>
  <sheetData>
    <row r="1" spans="1:6" ht="63.75" x14ac:dyDescent="0.25">
      <c r="A1" s="14" t="s">
        <v>26</v>
      </c>
      <c r="B1" s="14" t="s">
        <v>27</v>
      </c>
      <c r="C1" s="14" t="s">
        <v>28</v>
      </c>
      <c r="D1" s="14" t="s">
        <v>29</v>
      </c>
      <c r="E1" s="14" t="s">
        <v>30</v>
      </c>
      <c r="F1" s="14" t="s">
        <v>31</v>
      </c>
    </row>
    <row r="2" spans="1:6" ht="25.5" x14ac:dyDescent="0.25">
      <c r="A2" s="15">
        <v>1</v>
      </c>
      <c r="B2" s="16" t="s">
        <v>32</v>
      </c>
      <c r="C2">
        <v>2</v>
      </c>
      <c r="D2" s="16">
        <v>1</v>
      </c>
      <c r="E2" s="1">
        <v>2</v>
      </c>
      <c r="F2" s="1">
        <v>2</v>
      </c>
    </row>
    <row r="3" spans="1:6" x14ac:dyDescent="0.25">
      <c r="A3" s="15">
        <v>2</v>
      </c>
      <c r="B3" s="17"/>
      <c r="C3" s="17"/>
      <c r="D3" s="16"/>
      <c r="E3" s="1"/>
      <c r="F3" s="1"/>
    </row>
    <row r="4" spans="1:6" x14ac:dyDescent="0.25">
      <c r="A4" s="15">
        <v>3</v>
      </c>
      <c r="B4" s="17"/>
      <c r="C4" s="17"/>
      <c r="D4" s="16"/>
      <c r="E4" s="1"/>
      <c r="F4" s="1"/>
    </row>
    <row r="5" spans="1:6" x14ac:dyDescent="0.25">
      <c r="A5" s="15">
        <v>4</v>
      </c>
      <c r="B5" s="17"/>
      <c r="C5" s="17"/>
      <c r="D5" s="16"/>
      <c r="E5" s="1"/>
      <c r="F5" s="1"/>
    </row>
    <row r="6" spans="1:6" x14ac:dyDescent="0.25">
      <c r="A6" s="15">
        <v>5</v>
      </c>
      <c r="B6" s="17"/>
      <c r="C6" s="17"/>
      <c r="D6" s="16"/>
      <c r="E6" s="1"/>
      <c r="F6" s="1"/>
    </row>
    <row r="7" spans="1:6" x14ac:dyDescent="0.25">
      <c r="A7" s="15">
        <v>6</v>
      </c>
      <c r="B7" s="17"/>
      <c r="C7" s="17"/>
      <c r="D7" s="16"/>
      <c r="E7" s="1"/>
      <c r="F7" s="1"/>
    </row>
    <row r="8" spans="1:6" x14ac:dyDescent="0.25">
      <c r="A8" s="15">
        <v>7</v>
      </c>
      <c r="B8" s="17"/>
      <c r="C8" s="17"/>
      <c r="D8" s="16"/>
      <c r="E8" s="1"/>
      <c r="F8" s="1"/>
    </row>
    <row r="9" spans="1:6" x14ac:dyDescent="0.25">
      <c r="A9" s="15">
        <v>8</v>
      </c>
      <c r="B9" s="17"/>
      <c r="C9" s="17"/>
      <c r="D9" s="16"/>
      <c r="E9" s="1"/>
      <c r="F9" s="1"/>
    </row>
    <row r="10" spans="1:6" x14ac:dyDescent="0.25">
      <c r="A10" s="15">
        <v>9</v>
      </c>
      <c r="B10" s="17"/>
      <c r="C10" s="17"/>
      <c r="D10" s="16"/>
      <c r="E10" s="1"/>
      <c r="F10" s="1"/>
    </row>
    <row r="11" spans="1:6" x14ac:dyDescent="0.25">
      <c r="A11" s="15">
        <v>10</v>
      </c>
      <c r="B11" s="17"/>
      <c r="C11" s="17"/>
      <c r="D11" s="16"/>
      <c r="E11" s="1"/>
      <c r="F11" s="1"/>
    </row>
    <row r="12" spans="1:6" x14ac:dyDescent="0.25">
      <c r="A12" s="18" t="s">
        <v>33</v>
      </c>
      <c r="B12" s="19" t="s">
        <v>5</v>
      </c>
      <c r="C12" s="3">
        <v>1</v>
      </c>
      <c r="D12" s="17">
        <v>0</v>
      </c>
      <c r="E12" s="1"/>
      <c r="F12" s="1"/>
    </row>
    <row r="17" spans="1:15" ht="105" x14ac:dyDescent="0.25">
      <c r="A17" s="8" t="s">
        <v>34</v>
      </c>
      <c r="B17" s="9" t="s">
        <v>35</v>
      </c>
      <c r="C17" s="86" t="s">
        <v>36</v>
      </c>
      <c r="D17" s="86"/>
      <c r="E17" s="86"/>
      <c r="F17" s="86"/>
      <c r="G17" s="10" t="s">
        <v>12</v>
      </c>
      <c r="H17" s="10" t="s">
        <v>37</v>
      </c>
      <c r="I17" s="10" t="s">
        <v>38</v>
      </c>
      <c r="J17" s="4" t="s">
        <v>39</v>
      </c>
      <c r="K17" s="4" t="s">
        <v>40</v>
      </c>
    </row>
    <row r="18" spans="1:15" x14ac:dyDescent="0.25">
      <c r="A18" s="87" t="s">
        <v>41</v>
      </c>
      <c r="B18" s="89" t="s">
        <v>42</v>
      </c>
      <c r="C18" s="20" t="s">
        <v>43</v>
      </c>
      <c r="D18" s="8" t="s">
        <v>44</v>
      </c>
      <c r="E18" s="21">
        <v>908.84</v>
      </c>
      <c r="F18" s="90">
        <f>E18+E19</f>
        <v>1985.9299999999998</v>
      </c>
      <c r="G18" s="91">
        <v>0.3</v>
      </c>
      <c r="H18" s="96">
        <v>2</v>
      </c>
      <c r="I18" s="92">
        <v>2</v>
      </c>
      <c r="J18" s="93">
        <f>(E18*I18+E19*H18)</f>
        <v>3971.8599999999997</v>
      </c>
      <c r="K18" s="93">
        <f>(E18*I18+E19*H18)*G18</f>
        <v>1191.5579999999998</v>
      </c>
      <c r="L18">
        <f>(E19*H18+I18*E18)*0.3</f>
        <v>1191.5579999999998</v>
      </c>
      <c r="M18" s="2"/>
      <c r="O18" t="s">
        <v>45</v>
      </c>
    </row>
    <row r="19" spans="1:15" x14ac:dyDescent="0.25">
      <c r="A19" s="88"/>
      <c r="B19" s="89"/>
      <c r="C19" s="20" t="s">
        <v>46</v>
      </c>
      <c r="D19" s="8" t="s">
        <v>47</v>
      </c>
      <c r="E19" s="21">
        <v>1077.0899999999999</v>
      </c>
      <c r="F19" s="90"/>
      <c r="G19" s="91"/>
      <c r="H19" s="96"/>
      <c r="I19" s="92"/>
      <c r="J19" s="93"/>
      <c r="K19" s="93"/>
      <c r="M19" s="2"/>
    </row>
    <row r="20" spans="1:15" x14ac:dyDescent="0.25">
      <c r="A20" s="87" t="s">
        <v>41</v>
      </c>
      <c r="B20" s="89" t="s">
        <v>48</v>
      </c>
      <c r="C20" s="20" t="s">
        <v>49</v>
      </c>
      <c r="D20" s="8" t="s">
        <v>44</v>
      </c>
      <c r="E20" s="21">
        <v>1346.7</v>
      </c>
      <c r="F20" s="90">
        <f>E20+E21</f>
        <v>3323.8199999999997</v>
      </c>
      <c r="G20" s="91"/>
      <c r="H20" s="94">
        <v>2</v>
      </c>
      <c r="I20" s="90">
        <v>2</v>
      </c>
      <c r="J20" s="90">
        <f>(E20*I20+E21*H20)</f>
        <v>6647.6399999999994</v>
      </c>
      <c r="K20" s="93">
        <f>(E20*I20+E21*H20)*G18</f>
        <v>1994.2919999999997</v>
      </c>
    </row>
    <row r="21" spans="1:15" x14ac:dyDescent="0.25">
      <c r="A21" s="88"/>
      <c r="B21" s="89"/>
      <c r="C21" s="20" t="s">
        <v>50</v>
      </c>
      <c r="D21" s="8" t="s">
        <v>47</v>
      </c>
      <c r="E21" s="21">
        <v>1977.12</v>
      </c>
      <c r="F21" s="90"/>
      <c r="G21" s="91"/>
      <c r="H21" s="94"/>
      <c r="I21" s="87"/>
      <c r="J21" s="87"/>
      <c r="K21" s="95"/>
    </row>
    <row r="22" spans="1:15" x14ac:dyDescent="0.25">
      <c r="A22" s="22"/>
      <c r="B22" s="23"/>
      <c r="C22" s="24"/>
      <c r="D22" s="22"/>
      <c r="E22" s="25"/>
      <c r="F22" s="26"/>
      <c r="G22" s="27"/>
      <c r="H22" s="28"/>
      <c r="I22" s="10" t="s">
        <v>5</v>
      </c>
      <c r="J22" s="29">
        <f>SUM(J18:J21)</f>
        <v>10619.5</v>
      </c>
      <c r="K22" s="30">
        <f>SUM(K18:K21)</f>
        <v>3185.8499999999995</v>
      </c>
    </row>
    <row r="23" spans="1:15" x14ac:dyDescent="0.25">
      <c r="A23" s="22"/>
      <c r="B23" s="23"/>
      <c r="C23" s="24"/>
      <c r="D23" s="22"/>
      <c r="E23" s="25"/>
      <c r="F23" s="26"/>
      <c r="G23" s="27"/>
      <c r="H23" s="31"/>
      <c r="I23" s="32"/>
      <c r="J23" s="32"/>
      <c r="K23" s="33"/>
    </row>
    <row r="24" spans="1:15" x14ac:dyDescent="0.25">
      <c r="A24" s="22"/>
      <c r="B24" s="23"/>
      <c r="C24" s="24"/>
      <c r="D24" s="22"/>
      <c r="E24" s="25"/>
      <c r="F24" s="26"/>
      <c r="G24" s="27"/>
      <c r="H24" s="31"/>
      <c r="I24" s="32"/>
      <c r="J24" s="32"/>
      <c r="K24" s="33"/>
      <c r="L24" s="7"/>
    </row>
    <row r="25" spans="1:15" s="5" customFormat="1" ht="105" x14ac:dyDescent="0.25">
      <c r="A25" s="8" t="s">
        <v>34</v>
      </c>
      <c r="B25" s="9" t="s">
        <v>35</v>
      </c>
      <c r="C25" s="86" t="s">
        <v>36</v>
      </c>
      <c r="D25" s="86"/>
      <c r="E25" s="86"/>
      <c r="F25" s="86"/>
      <c r="G25" s="10" t="s">
        <v>12</v>
      </c>
      <c r="H25" s="10" t="s">
        <v>37</v>
      </c>
      <c r="I25" s="10" t="s">
        <v>38</v>
      </c>
      <c r="J25" s="4" t="s">
        <v>39</v>
      </c>
      <c r="K25" s="4" t="s">
        <v>40</v>
      </c>
    </row>
    <row r="26" spans="1:15" x14ac:dyDescent="0.25">
      <c r="A26" s="87" t="s">
        <v>51</v>
      </c>
      <c r="B26" s="97" t="s">
        <v>42</v>
      </c>
      <c r="C26" s="34" t="s">
        <v>52</v>
      </c>
      <c r="D26" s="11" t="s">
        <v>44</v>
      </c>
      <c r="E26" s="35">
        <v>1099.7</v>
      </c>
      <c r="F26" s="88">
        <f>E26+E27</f>
        <v>2402.98</v>
      </c>
      <c r="G26" s="98">
        <v>0.3</v>
      </c>
      <c r="H26" s="100">
        <v>2</v>
      </c>
      <c r="I26" s="88">
        <v>2</v>
      </c>
      <c r="J26" s="88">
        <f>(E26*I26+E27*H26)</f>
        <v>4805.96</v>
      </c>
      <c r="K26" s="99">
        <f>(E26*I26+E27*H26)*G26</f>
        <v>1441.788</v>
      </c>
    </row>
    <row r="27" spans="1:15" x14ac:dyDescent="0.25">
      <c r="A27" s="88"/>
      <c r="B27" s="89"/>
      <c r="C27" s="20" t="s">
        <v>53</v>
      </c>
      <c r="D27" s="8" t="s">
        <v>47</v>
      </c>
      <c r="E27" s="21">
        <v>1303.28</v>
      </c>
      <c r="F27" s="90"/>
      <c r="G27" s="91"/>
      <c r="H27" s="94"/>
      <c r="I27" s="90"/>
      <c r="J27" s="90"/>
      <c r="K27" s="93"/>
    </row>
    <row r="28" spans="1:15" x14ac:dyDescent="0.25">
      <c r="A28" s="87" t="s">
        <v>51</v>
      </c>
      <c r="B28" s="89" t="s">
        <v>48</v>
      </c>
      <c r="C28" s="20" t="s">
        <v>54</v>
      </c>
      <c r="D28" s="8" t="s">
        <v>44</v>
      </c>
      <c r="E28" s="21">
        <v>1629.5</v>
      </c>
      <c r="F28" s="90">
        <f>E28+E29</f>
        <v>4021.81</v>
      </c>
      <c r="G28" s="91"/>
      <c r="H28" s="94">
        <v>2</v>
      </c>
      <c r="I28" s="90">
        <v>2</v>
      </c>
      <c r="J28" s="88">
        <f>(E28*I28+E29*H28)</f>
        <v>8043.62</v>
      </c>
      <c r="K28" s="99">
        <f>(E28*I28+E29*H28)*G26</f>
        <v>2413.0859999999998</v>
      </c>
    </row>
    <row r="29" spans="1:15" x14ac:dyDescent="0.25">
      <c r="A29" s="88"/>
      <c r="B29" s="89"/>
      <c r="C29" s="20" t="s">
        <v>55</v>
      </c>
      <c r="D29" s="8" t="s">
        <v>47</v>
      </c>
      <c r="E29" s="21">
        <v>2392.31</v>
      </c>
      <c r="F29" s="90"/>
      <c r="G29" s="91"/>
      <c r="H29" s="94"/>
      <c r="I29" s="87"/>
      <c r="J29" s="87"/>
      <c r="K29" s="95"/>
    </row>
    <row r="30" spans="1:15" x14ac:dyDescent="0.25">
      <c r="I30" s="12" t="s">
        <v>5</v>
      </c>
      <c r="J30" s="12">
        <f>SUM(J26:J29)</f>
        <v>12849.58</v>
      </c>
      <c r="K30" s="13">
        <f>SUM(K26:K29)</f>
        <v>3854.8739999999998</v>
      </c>
    </row>
    <row r="31" spans="1:15" x14ac:dyDescent="0.25">
      <c r="A31" s="6" t="s">
        <v>56</v>
      </c>
    </row>
    <row r="33" spans="2:7" x14ac:dyDescent="0.25">
      <c r="G33" s="36"/>
    </row>
    <row r="47" spans="2:7" x14ac:dyDescent="0.25">
      <c r="B47" s="37"/>
      <c r="C47" s="38"/>
      <c r="D47" s="38"/>
      <c r="E47" s="38"/>
      <c r="F47" s="38"/>
    </row>
    <row r="48" spans="2:7" x14ac:dyDescent="0.25">
      <c r="B48" s="39"/>
      <c r="C48" s="40"/>
      <c r="D48" s="41"/>
      <c r="E48" s="42"/>
      <c r="F48" s="42"/>
    </row>
    <row r="49" spans="2:6" x14ac:dyDescent="0.25">
      <c r="B49" s="39"/>
      <c r="C49" s="40"/>
      <c r="D49" s="41"/>
      <c r="E49" s="42"/>
      <c r="F49" s="42"/>
    </row>
    <row r="50" spans="2:6" x14ac:dyDescent="0.25">
      <c r="B50" s="43" t="s">
        <v>33</v>
      </c>
      <c r="C50" s="43"/>
      <c r="D50" s="43"/>
      <c r="E50" s="43"/>
      <c r="F50" s="43"/>
    </row>
  </sheetData>
  <mergeCells count="32">
    <mergeCell ref="I26:I27"/>
    <mergeCell ref="J26:J27"/>
    <mergeCell ref="K26:K27"/>
    <mergeCell ref="A28:A29"/>
    <mergeCell ref="B28:B29"/>
    <mergeCell ref="F28:F29"/>
    <mergeCell ref="H28:H29"/>
    <mergeCell ref="I28:I29"/>
    <mergeCell ref="J28:J29"/>
    <mergeCell ref="K28:K29"/>
    <mergeCell ref="H26:H27"/>
    <mergeCell ref="C25:F25"/>
    <mergeCell ref="A26:A27"/>
    <mergeCell ref="B26:B27"/>
    <mergeCell ref="F26:F27"/>
    <mergeCell ref="G26:G29"/>
    <mergeCell ref="I18:I19"/>
    <mergeCell ref="J18:J19"/>
    <mergeCell ref="K18:K19"/>
    <mergeCell ref="A20:A21"/>
    <mergeCell ref="B20:B21"/>
    <mergeCell ref="F20:F21"/>
    <mergeCell ref="H20:H21"/>
    <mergeCell ref="I20:I21"/>
    <mergeCell ref="J20:J21"/>
    <mergeCell ref="K20:K21"/>
    <mergeCell ref="H18:H19"/>
    <mergeCell ref="C17:F17"/>
    <mergeCell ref="A18:A19"/>
    <mergeCell ref="B18:B19"/>
    <mergeCell ref="F18:F19"/>
    <mergeCell ref="G18:G2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82805b-4725-417c-9992-107fa9b8f2e4" xsi:nil="true"/>
    <lcf76f155ced4ddcb4097134ff3c332f xmlns="dae36cbf-93a9-442d-a8f3-11e84dab39c7">
      <Terms xmlns="http://schemas.microsoft.com/office/infopath/2007/PartnerControls"/>
    </lcf76f155ced4ddcb4097134ff3c332f>
    <SharedWithUsers xmlns="57ced1c0-dd17-4bc1-a49b-8d58a8b9fb5a">
      <UserInfo>
        <DisplayName>Audronė Nikšaitė</DisplayName>
        <AccountId>253</AccountId>
        <AccountType/>
      </UserInfo>
      <UserInfo>
        <DisplayName>Renata Chadyšienė</DisplayName>
        <AccountId>562</AccountId>
        <AccountType/>
      </UserInfo>
      <UserInfo>
        <DisplayName>Žilvinas Mačerinskas</DisplayName>
        <AccountId>301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B885A6FC0E2542A9BC9EE64DDD2771" ma:contentTypeVersion="15" ma:contentTypeDescription="Create a new document." ma:contentTypeScope="" ma:versionID="86fcacf6350157974f0d1540495651e5">
  <xsd:schema xmlns:xsd="http://www.w3.org/2001/XMLSchema" xmlns:xs="http://www.w3.org/2001/XMLSchema" xmlns:p="http://schemas.microsoft.com/office/2006/metadata/properties" xmlns:ns2="52cb1114-a659-49af-a8a1-f8a6abfefc25" xmlns:ns3="57ced1c0-dd17-4bc1-a49b-8d58a8b9fb5a" xmlns:ns4="dae36cbf-93a9-442d-a8f3-11e84dab39c7" xmlns:ns5="fb82805b-4725-417c-9992-107fa9b8f2e4" targetNamespace="http://schemas.microsoft.com/office/2006/metadata/properties" ma:root="true" ma:fieldsID="666a220c76234be5a9f73a4ccbc7343b" ns2:_="" ns3:_="" ns4:_="" ns5:_="">
    <xsd:import namespace="52cb1114-a659-49af-a8a1-f8a6abfefc25"/>
    <xsd:import namespace="57ced1c0-dd17-4bc1-a49b-8d58a8b9fb5a"/>
    <xsd:import namespace="dae36cbf-93a9-442d-a8f3-11e84dab39c7"/>
    <xsd:import namespace="fb82805b-4725-417c-9992-107fa9b8f2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4:MediaServiceAutoKeyPoints" minOccurs="0"/>
                <xsd:element ref="ns4:MediaServiceKeyPoints" minOccurs="0"/>
                <xsd:element ref="ns4:lcf76f155ced4ddcb4097134ff3c332f" minOccurs="0"/>
                <xsd:element ref="ns5:TaxCatchAll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b1114-a659-49af-a8a1-f8a6abfef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ed1c0-dd17-4bc1-a49b-8d58a8b9fb5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36cbf-93a9-442d-a8f3-11e84dab39c7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cfe007ef-8a7e-48e5-8dff-502010a2c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805b-4725-417c-9992-107fa9b8f2e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9010d5f-6a6f-42e9-890d-edf45aeb584d}" ma:internalName="TaxCatchAll" ma:showField="CatchAllData" ma:web="fb82805b-4725-417c-9992-107fa9b8f2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6164AB-39C4-4ADF-8A4A-11F0EFF294C0}">
  <ds:schemaRefs>
    <ds:schemaRef ds:uri="http://schemas.microsoft.com/office/2006/metadata/properties"/>
    <ds:schemaRef ds:uri="http://schemas.microsoft.com/office/infopath/2007/PartnerControls"/>
    <ds:schemaRef ds:uri="fb82805b-4725-417c-9992-107fa9b8f2e4"/>
    <ds:schemaRef ds:uri="dae36cbf-93a9-442d-a8f3-11e84dab39c7"/>
    <ds:schemaRef ds:uri="57ced1c0-dd17-4bc1-a49b-8d58a8b9fb5a"/>
  </ds:schemaRefs>
</ds:datastoreItem>
</file>

<file path=customXml/itemProps2.xml><?xml version="1.0" encoding="utf-8"?>
<ds:datastoreItem xmlns:ds="http://schemas.openxmlformats.org/officeDocument/2006/customXml" ds:itemID="{481137F1-A648-4805-9622-621749F4B0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BBACC3-0FCC-4C36-B1A7-017017B04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b1114-a659-49af-a8a1-f8a6abfefc25"/>
    <ds:schemaRef ds:uri="57ced1c0-dd17-4bc1-a49b-8d58a8b9fb5a"/>
    <ds:schemaRef ds:uri="dae36cbf-93a9-442d-a8f3-11e84dab39c7"/>
    <ds:schemaRef ds:uri="fb82805b-4725-417c-9992-107fa9b8f2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 kvietimas (be PVM)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Indre</dc:creator>
  <cp:keywords/>
  <dc:description/>
  <cp:lastModifiedBy>Žilvinas Mačerinskas</cp:lastModifiedBy>
  <cp:revision/>
  <dcterms:created xsi:type="dcterms:W3CDTF">2022-10-25T07:21:56Z</dcterms:created>
  <dcterms:modified xsi:type="dcterms:W3CDTF">2023-10-23T06:17:29Z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0x01010082B885A6FC0E2542A9BC9EE64DDD2771</vt:lpwstr>
  </property>
  <property fmtid="{D5CDD505-2E9C-101B-9397-08002B2CF9AE}" pid="3" name="MediaServiceImageTags">
    <vt:lpwstr/>
  </property>
</Properties>
</file>