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Apšvietimo sistemos ir viešasis apšvietimas/inzinerinis metodas/"/>
    </mc:Choice>
  </mc:AlternateContent>
  <xr:revisionPtr revIDLastSave="7" documentId="11_9C9FA56B12F8A2B88EB85D982880F52BA4AC0C97" xr6:coauthVersionLast="47" xr6:coauthVersionMax="47" xr10:uidLastSave="{773D0B1D-8E77-416C-8B3B-290CB0B30781}"/>
  <workbookProtection workbookAlgorithmName="SHA-512" workbookHashValue="QVGRCdRAsd7PmNCvMsCwh3LiE4FrX8CSHF1OFpKZNFHRkqrzQHWLS4l2qUrmW2Vkk5nC/2unSQbqMv3TWG1X8Q==" workbookSaltValue="Ik5W6HS2Mn17d3wcDc7i6w==" workbookSpinCount="100000" lockStructure="1"/>
  <bookViews>
    <workbookView xWindow="855" yWindow="1860" windowWidth="10500" windowHeight="11385" xr2:uid="{00000000-000D-0000-FFFF-FFFF00000000}"/>
  </bookViews>
  <sheets>
    <sheet name="Calculation" sheetId="6" r:id="rId1"/>
    <sheet name="EU Values" sheetId="7" state="veryHidden" r:id="rId2"/>
    <sheet name="National Values" sheetId="9"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78" i="6" l="1"/>
  <c r="E22" i="6" l="1"/>
  <c r="E26" i="6"/>
  <c r="E25" i="6"/>
  <c r="E36" i="6"/>
  <c r="E35" i="6"/>
  <c r="E34" i="6"/>
  <c r="E45" i="6"/>
  <c r="E46" i="6"/>
  <c r="E44" i="6"/>
  <c r="D64" i="7"/>
  <c r="D62" i="7"/>
  <c r="D63" i="7" l="1"/>
  <c r="B63" i="7" l="1"/>
  <c r="B64" i="7"/>
  <c r="B62" i="7"/>
  <c r="D56" i="7"/>
  <c r="D57" i="7"/>
  <c r="D55" i="7"/>
  <c r="B56" i="7"/>
  <c r="B57" i="7"/>
  <c r="B55" i="7"/>
  <c r="D58" i="7" l="1"/>
  <c r="B65" i="7" l="1"/>
  <c r="D65" i="7"/>
  <c r="B58" i="7"/>
  <c r="E58" i="7" l="1"/>
  <c r="E56" i="7"/>
  <c r="E57" i="7"/>
  <c r="E55" i="7"/>
  <c r="E24" i="6"/>
  <c r="C57" i="7" l="1"/>
  <c r="C55" i="7"/>
  <c r="C58" i="7"/>
  <c r="C56" i="7"/>
  <c r="D16" i="6"/>
  <c r="D15" i="6" l="1"/>
  <c r="F16" i="6"/>
  <c r="F15" i="6"/>
  <c r="F14" i="6" l="1"/>
  <c r="D14" i="6"/>
  <c r="C64" i="7"/>
  <c r="C65" i="7"/>
  <c r="C63" i="7"/>
  <c r="E65" i="7" l="1"/>
  <c r="E63" i="7"/>
  <c r="E64" i="7"/>
  <c r="E62" i="7"/>
  <c r="E66" i="6" s="1"/>
  <c r="E67" i="6"/>
  <c r="C62" i="7"/>
  <c r="C66" i="6" s="1"/>
  <c r="C67" i="6"/>
  <c r="C68" i="6" l="1"/>
  <c r="E69" i="6"/>
  <c r="E68" i="6" l="1"/>
  <c r="C69" i="6"/>
</calcChain>
</file>

<file path=xl/sharedStrings.xml><?xml version="1.0" encoding="utf-8"?>
<sst xmlns="http://schemas.openxmlformats.org/spreadsheetml/2006/main" count="257" uniqueCount="156">
  <si>
    <t>This methodology deals with the replacement of existing road lighting systems to more energy efficient technologies. It provides two different formulas for the calculation of energy savings of the implementation of measures that account not only for the replacement of existing light points but also for the installation of lighting control technologies.
The methodology can be applied in all Member States, following the provided indicative values and indications.</t>
  </si>
  <si>
    <t>Data Input</t>
  </si>
  <si>
    <t>Indicative Values</t>
  </si>
  <si>
    <t>Share of energy carriers</t>
  </si>
  <si>
    <t>Before implementation</t>
  </si>
  <si>
    <t>Share</t>
  </si>
  <si>
    <t>After implementation</t>
  </si>
  <si>
    <t>Parameter explanation</t>
  </si>
  <si>
    <t>Electricity</t>
  </si>
  <si>
    <t>Input energy of appliance before and after implementing the energy saving action</t>
  </si>
  <si>
    <t>total share</t>
  </si>
  <si>
    <t>Checksum for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</si>
  <si>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</si>
  <si>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</si>
  <si>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</si>
  <si>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</si>
  <si>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</si>
  <si>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</si>
  <si>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Unit</t>
  </si>
  <si>
    <t>Indicative calculation values</t>
  </si>
  <si>
    <r>
      <t>N</t>
    </r>
    <r>
      <rPr>
        <vertAlign val="subscript"/>
        <sz val="11"/>
        <color theme="1" tint="0.249977111117893"/>
        <rFont val="Franklin Gothic Book (corpo)"/>
      </rPr>
      <t>ref</t>
    </r>
  </si>
  <si>
    <t>dmnl</t>
  </si>
  <si>
    <t>Number of light points in the old/inefficient system</t>
  </si>
  <si>
    <r>
      <t>N</t>
    </r>
    <r>
      <rPr>
        <vertAlign val="subscript"/>
        <sz val="11"/>
        <color theme="1" tint="0.249977111117893"/>
        <rFont val="Franklin Gothic Book (corpo)"/>
      </rPr>
      <t>eff</t>
    </r>
  </si>
  <si>
    <t>Number of light points in the new/efficient system</t>
  </si>
  <si>
    <r>
      <t>P</t>
    </r>
    <r>
      <rPr>
        <vertAlign val="subscript"/>
        <sz val="11"/>
        <color theme="1" tint="0.249977111117893"/>
        <rFont val="Franklin Gothic Book (corpo)"/>
      </rPr>
      <t>ls</t>
    </r>
  </si>
  <si>
    <t>W</t>
  </si>
  <si>
    <r>
      <t>P</t>
    </r>
    <r>
      <rPr>
        <vertAlign val="subscript"/>
        <sz val="11"/>
        <color theme="1" tint="0.249977111117893"/>
        <rFont val="Franklin Gothic Book (corpo)"/>
      </rPr>
      <t>ref</t>
    </r>
  </si>
  <si>
    <r>
      <t xml:space="preserve">Total power of each light point (including gear) of the </t>
    </r>
    <r>
      <rPr>
        <b/>
        <sz val="10"/>
        <color theme="1" tint="0.249977111117893"/>
        <rFont val="Franklin Gothic Book"/>
        <family val="2"/>
        <scheme val="minor"/>
      </rPr>
      <t>old/inefficient system</t>
    </r>
  </si>
  <si>
    <r>
      <t>P</t>
    </r>
    <r>
      <rPr>
        <vertAlign val="subscript"/>
        <sz val="11"/>
        <color theme="1" tint="0.249977111117893"/>
        <rFont val="Franklin Gothic Book (corpo)"/>
      </rPr>
      <t>eff</t>
    </r>
  </si>
  <si>
    <r>
      <t xml:space="preserve">Power of each light point (including driver) of the </t>
    </r>
    <r>
      <rPr>
        <b/>
        <sz val="10"/>
        <color theme="1" tint="0.249977111117893"/>
        <rFont val="Franklin Gothic Book"/>
        <family val="2"/>
        <scheme val="minor"/>
      </rPr>
      <t>new/efficient system</t>
    </r>
  </si>
  <si>
    <r>
      <t>h</t>
    </r>
    <r>
      <rPr>
        <vertAlign val="subscript"/>
        <sz val="11"/>
        <color theme="1" tint="0.249977111117893"/>
        <rFont val="Franklin Gothic Book (corpo)"/>
      </rPr>
      <t>ref 1</t>
    </r>
  </si>
  <si>
    <t>[h/day]</t>
  </si>
  <si>
    <r>
      <t>h</t>
    </r>
    <r>
      <rPr>
        <vertAlign val="subscript"/>
        <sz val="11"/>
        <color theme="1" tint="0.249977111117893"/>
        <rFont val="Franklin Gothic Book (corpo)"/>
      </rPr>
      <t>ref 2</t>
    </r>
  </si>
  <si>
    <r>
      <t>h</t>
    </r>
    <r>
      <rPr>
        <vertAlign val="subscript"/>
        <sz val="11"/>
        <color theme="1" tint="0.249977111117893"/>
        <rFont val="Franklin Gothic Book (corpo)"/>
      </rPr>
      <t>ref 3</t>
    </r>
  </si>
  <si>
    <r>
      <t>D</t>
    </r>
    <r>
      <rPr>
        <vertAlign val="subscript"/>
        <sz val="11"/>
        <color theme="1" tint="0.249977111117893"/>
        <rFont val="Franklin Gothic Book (corpo)"/>
      </rPr>
      <t>ref 1</t>
    </r>
  </si>
  <si>
    <r>
      <t>D</t>
    </r>
    <r>
      <rPr>
        <vertAlign val="subscript"/>
        <sz val="11"/>
        <color theme="1" tint="0.249977111117893"/>
        <rFont val="Franklin Gothic Book (corpo)"/>
      </rPr>
      <t>ref 2</t>
    </r>
  </si>
  <si>
    <r>
      <t>D</t>
    </r>
    <r>
      <rPr>
        <vertAlign val="subscript"/>
        <sz val="11"/>
        <color theme="1" tint="0.249977111117893"/>
        <rFont val="Franklin Gothic Book (corpo)"/>
      </rPr>
      <t>ref 3</t>
    </r>
  </si>
  <si>
    <t>Dimming level 1 (ref 1)</t>
  </si>
  <si>
    <t>Dimming level 2 (ref 2)</t>
  </si>
  <si>
    <t>Dimming level 3 (ref 3)</t>
  </si>
  <si>
    <t>No dimming (ref 0)</t>
  </si>
  <si>
    <t>Dimming level 1 (eff 1)</t>
  </si>
  <si>
    <t>Calculation formulas</t>
  </si>
  <si>
    <t>Article 7 | Total final energy savings (TFES)</t>
  </si>
  <si>
    <t>with</t>
  </si>
  <si>
    <r>
      <t>GHG | Greenhouse gas savings (GHG</t>
    </r>
    <r>
      <rPr>
        <b/>
        <vertAlign val="subscript"/>
        <sz val="12"/>
        <rFont val="Franklin Gothic Book"/>
        <family val="2"/>
        <scheme val="minor"/>
      </rPr>
      <t>sav</t>
    </r>
    <r>
      <rPr>
        <b/>
        <sz val="12"/>
        <rFont val="Franklin Gothic Book"/>
        <family val="2"/>
        <scheme val="minor"/>
      </rPr>
      <t>)</t>
    </r>
  </si>
  <si>
    <t>TFES Article 7</t>
  </si>
  <si>
    <t>kWh/a</t>
  </si>
  <si>
    <t>Total final energy savings for Article 7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</si>
  <si>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</si>
  <si>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t>
    </r>
  </si>
  <si>
    <t>Costs related to the action</t>
  </si>
  <si>
    <t>[Cost category]</t>
  </si>
  <si>
    <t>Investment costs</t>
  </si>
  <si>
    <t>Operating costs</t>
  </si>
  <si>
    <t>[6 to 50] €/ light point/year</t>
  </si>
  <si>
    <t>Maintenance costs</t>
  </si>
  <si>
    <t>[12 to 31] €/ light point/year</t>
  </si>
  <si>
    <t>[a]</t>
  </si>
  <si>
    <t>LifetimePA</t>
  </si>
  <si>
    <t>Lifetime</t>
  </si>
  <si>
    <t>Conversion factors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</si>
  <si>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</si>
  <si>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</si>
  <si>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</si>
  <si>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</si>
  <si>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</si>
  <si>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</si>
  <si>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</si>
  <si>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</si>
  <si>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</si>
  <si>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</si>
  <si>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</si>
  <si>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</si>
  <si>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</si>
  <si>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</si>
  <si>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</si>
  <si>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</si>
  <si>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</si>
  <si>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</si>
  <si>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</si>
  <si>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</si>
  <si>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</si>
  <si>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</si>
  <si>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</si>
  <si>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</si>
  <si>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</si>
  <si>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</si>
  <si>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</si>
  <si>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</si>
  <si>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</si>
  <si>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</si>
  <si>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</si>
  <si>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</si>
  <si>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</si>
  <si>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</si>
  <si>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</si>
  <si>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</si>
  <si>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</si>
  <si>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</si>
  <si>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Factor for correction of behavioural effects (fBEH)</t>
  </si>
  <si>
    <t>Total annual operating time</t>
  </si>
  <si>
    <t>h/a</t>
  </si>
  <si>
    <t>Lifetime of savings</t>
  </si>
  <si>
    <t>years</t>
  </si>
  <si>
    <t>Pls ≤ 30</t>
  </si>
  <si>
    <t>30 &lt; Pls ≤ 75</t>
  </si>
  <si>
    <t>75 &lt; Pls ≤ 105</t>
  </si>
  <si>
    <t>105 &lt; Pls ≤ 405</t>
  </si>
  <si>
    <t>Pls &gt; 405</t>
  </si>
  <si>
    <r>
      <t>f</t>
    </r>
    <r>
      <rPr>
        <vertAlign val="subscript"/>
        <sz val="11"/>
        <color theme="1" tint="0.249977111117893"/>
        <rFont val="Franklin Gothic Book"/>
        <family val="2"/>
        <scheme val="minor"/>
      </rPr>
      <t>BEH</t>
    </r>
  </si>
  <si>
    <t>Factor to consider behavioural effects</t>
  </si>
  <si>
    <t>National values</t>
  </si>
  <si>
    <r>
      <t>h</t>
    </r>
    <r>
      <rPr>
        <vertAlign val="subscript"/>
        <sz val="11"/>
        <rFont val="Franklin Gothic Book (corpo)"/>
      </rPr>
      <t>eff 1</t>
    </r>
  </si>
  <si>
    <r>
      <t>h</t>
    </r>
    <r>
      <rPr>
        <vertAlign val="subscript"/>
        <sz val="11"/>
        <rFont val="Franklin Gothic Book (corpo)"/>
      </rPr>
      <t>eff 2</t>
    </r>
  </si>
  <si>
    <r>
      <t>h</t>
    </r>
    <r>
      <rPr>
        <vertAlign val="subscript"/>
        <sz val="11"/>
        <rFont val="Franklin Gothic Book (corpo)"/>
      </rPr>
      <t>eff 3</t>
    </r>
  </si>
  <si>
    <r>
      <t>D</t>
    </r>
    <r>
      <rPr>
        <vertAlign val="subscript"/>
        <sz val="11"/>
        <rFont val="Franklin Gothic Book (corpo)"/>
      </rPr>
      <t>eff 1</t>
    </r>
  </si>
  <si>
    <r>
      <t>D</t>
    </r>
    <r>
      <rPr>
        <vertAlign val="subscript"/>
        <sz val="11"/>
        <rFont val="Franklin Gothic Book (corpo)"/>
      </rPr>
      <t>eff 2</t>
    </r>
  </si>
  <si>
    <r>
      <t>D</t>
    </r>
    <r>
      <rPr>
        <vertAlign val="subscript"/>
        <sz val="11"/>
        <rFont val="Franklin Gothic Book (corpo)"/>
      </rPr>
      <t>eff 3</t>
    </r>
  </si>
  <si>
    <r>
      <t>t</t>
    </r>
    <r>
      <rPr>
        <vertAlign val="subscript"/>
        <sz val="11"/>
        <color theme="1" tint="0.249977111117893"/>
        <rFont val="Franklin Gothic Book"/>
        <family val="2"/>
        <scheme val="minor"/>
      </rPr>
      <t>ref</t>
    </r>
  </si>
  <si>
    <r>
      <t>t</t>
    </r>
    <r>
      <rPr>
        <vertAlign val="subscript"/>
        <sz val="11"/>
        <color theme="1" tint="0.249977111117893"/>
        <rFont val="Franklin Gothic Book"/>
        <family val="2"/>
        <scheme val="minor"/>
      </rPr>
      <t>eff</t>
    </r>
  </si>
  <si>
    <t>Total system annual operating time before implementation</t>
  </si>
  <si>
    <t>Total system annual operating time of the new/efficient system</t>
  </si>
  <si>
    <r>
      <t>Total power of each light point (without gear) of the</t>
    </r>
    <r>
      <rPr>
        <b/>
        <sz val="10"/>
        <color theme="1" tint="0.249977111117893"/>
        <rFont val="Franklin Gothic Book"/>
        <family val="2"/>
        <scheme val="minor"/>
      </rPr>
      <t xml:space="preserve"> old/inefficient system</t>
    </r>
  </si>
  <si>
    <t>Calculation results</t>
  </si>
  <si>
    <t>Greenhouse gas savings</t>
  </si>
  <si>
    <t>[235 to 764] €/ light point</t>
  </si>
  <si>
    <t>Includes purchase costs of new light sources, control systems and other ancillaries, poles, foundations and installation costs</t>
  </si>
  <si>
    <t>Operating costs of the lighting system due to electricity consumption</t>
  </si>
  <si>
    <t xml:space="preserve">Costs due to cleaning of the luminaires, other components replacement and other related system maintenance costs during the lighting system lifetime </t>
  </si>
  <si>
    <t xml:space="preserve">Lifetime of savings </t>
  </si>
  <si>
    <t>Range of the costs (EURO2015/2016/2017 incl. VAT)</t>
  </si>
  <si>
    <t>Calculation of dimming for "National Values"</t>
  </si>
  <si>
    <t>EU values for GHG emissions and conversion factors from final to primary energy savings are provided by streamSAVE. If you want to use national values, please fill in the relevant values in the corresponding table in sheet "National values".</t>
  </si>
  <si>
    <t>Total final energy savings for Article 3 calculation</t>
  </si>
  <si>
    <t>Effect on primary energy consumption for Article 3 calculation</t>
  </si>
  <si>
    <t>TFES Article 3</t>
  </si>
  <si>
    <t>Article 3 | Total final energy savings (TFES)</t>
  </si>
  <si>
    <t>Definition of dimming levels for old/inneficient system</t>
  </si>
  <si>
    <t>Definition of dimming levels for new/efficient system</t>
  </si>
  <si>
    <t>[%]</t>
  </si>
  <si>
    <r>
      <t>Power of the light source P</t>
    </r>
    <r>
      <rPr>
        <b/>
        <vertAlign val="subscript"/>
        <sz val="11"/>
        <color theme="0"/>
        <rFont val="Franklin Gothic Book"/>
        <family val="2"/>
        <scheme val="minor"/>
      </rPr>
      <t>ls</t>
    </r>
    <r>
      <rPr>
        <b/>
        <sz val="11"/>
        <color theme="0"/>
        <rFont val="Franklin Gothic Book"/>
        <family val="2"/>
        <scheme val="minor"/>
      </rPr>
      <t xml:space="preserve"> [W]</t>
    </r>
  </si>
  <si>
    <r>
      <t>Minimum control gear efficiency n</t>
    </r>
    <r>
      <rPr>
        <b/>
        <vertAlign val="subscript"/>
        <sz val="11"/>
        <color theme="0"/>
        <rFont val="Franklin Gothic Book"/>
        <family val="2"/>
        <scheme val="minor"/>
      </rPr>
      <t>control gear</t>
    </r>
    <r>
      <rPr>
        <b/>
        <sz val="11"/>
        <color theme="0"/>
        <rFont val="Franklin Gothic Book"/>
        <family val="2"/>
        <scheme val="minor"/>
      </rPr>
      <t xml:space="preserve"> [%]</t>
    </r>
  </si>
  <si>
    <t>tref i [h/a]</t>
  </si>
  <si>
    <t>Power [W]</t>
  </si>
  <si>
    <t>teff i [h/a]</t>
  </si>
  <si>
    <r>
      <t xml:space="preserve">Definition of </t>
    </r>
    <r>
      <rPr>
        <b/>
        <sz val="10"/>
        <color theme="1" tint="0.249977111117893"/>
        <rFont val="Franklin Gothic Book"/>
        <family val="2"/>
        <scheme val="minor"/>
      </rPr>
      <t>dimming levels</t>
    </r>
    <r>
      <rPr>
        <sz val="10"/>
        <color theme="1" tint="0.249977111117893"/>
        <rFont val="Franklin Gothic Book"/>
        <family val="2"/>
        <scheme val="minor"/>
      </rPr>
      <t xml:space="preserve"> for </t>
    </r>
    <r>
      <rPr>
        <b/>
        <sz val="10"/>
        <color theme="1" tint="0.249977111117893"/>
        <rFont val="Franklin Gothic Book"/>
        <family val="2"/>
        <scheme val="minor"/>
      </rPr>
      <t>old/inneficient system</t>
    </r>
    <r>
      <rPr>
        <sz val="10"/>
        <color theme="1" tint="0.249977111117893"/>
        <rFont val="Franklin Gothic Book"/>
        <family val="2"/>
        <scheme val="minor"/>
      </rPr>
      <t xml:space="preserve"> according to the methodology</t>
    </r>
  </si>
  <si>
    <r>
      <t xml:space="preserve">Definition of </t>
    </r>
    <r>
      <rPr>
        <b/>
        <sz val="10"/>
        <color theme="1" tint="0.249977111117893"/>
        <rFont val="Franklin Gothic Book"/>
        <family val="2"/>
        <scheme val="minor"/>
      </rPr>
      <t>dimming levels</t>
    </r>
    <r>
      <rPr>
        <sz val="10"/>
        <color theme="1" tint="0.249977111117893"/>
        <rFont val="Franklin Gothic Book"/>
        <family val="2"/>
        <scheme val="minor"/>
      </rPr>
      <t xml:space="preserve"> for </t>
    </r>
    <r>
      <rPr>
        <b/>
        <sz val="10"/>
        <color theme="1" tint="0.249977111117893"/>
        <rFont val="Franklin Gothic Book"/>
        <family val="2"/>
        <scheme val="minor"/>
      </rPr>
      <t>new/efficient system</t>
    </r>
    <r>
      <rPr>
        <sz val="10"/>
        <color theme="1" tint="0.249977111117893"/>
        <rFont val="Franklin Gothic Book"/>
        <family val="2"/>
        <scheme val="minor"/>
      </rPr>
      <t xml:space="preserve"> according to the methodology</t>
    </r>
  </si>
  <si>
    <t>Savings calculation for road lighting systems - Engineering Approach</t>
  </si>
  <si>
    <t>Article 3 | Effect on primary energy consumption (EPEC)</t>
  </si>
  <si>
    <t>EPEC Article 3</t>
  </si>
  <si>
    <t>National Data</t>
  </si>
  <si>
    <t>Specifications for dimming strategy before implementation of the action</t>
  </si>
  <si>
    <t>Specifications for dimming stretegy after implementation of the action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</si>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</sst>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0.0;\-\ #,##0.0;\-"/>
    <numFmt numFmtId="167" formatCode="#,##0.00;\-\ #,##0.00;\-"/>
  </numFmts>
  <fonts count="32">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sz val="11"/>
      <color theme="1" tint="0.249977111117893"/>
      <name val="Franklin Gothic Book (corpo)"/>
    </font>
    <font>
      <vertAlign val="subscript"/>
      <sz val="11"/>
      <color theme="1" tint="0.249977111117893"/>
      <name val="Franklin Gothic Book (corpo)"/>
    </font>
    <font>
      <sz val="10"/>
      <color theme="1"/>
      <name val="Franklin Gothic Book"/>
      <family val="2"/>
      <scheme val="minor"/>
    </font>
    <font>
      <sz val="11"/>
      <name val="Franklin Gothic Book"/>
      <family val="2"/>
      <scheme val="minor"/>
    </font>
    <font>
      <b/>
      <sz val="10"/>
      <color theme="1" tint="0.249977111117893"/>
      <name val="Franklin Gothic Book"/>
      <family val="2"/>
      <scheme val="minor"/>
    </font>
    <font>
      <sz val="11"/>
      <name val="Franklin Gothic Book (corpo)"/>
    </font>
    <font>
      <vertAlign val="subscript"/>
      <sz val="11"/>
      <name val="Franklin Gothic Book (corpo)"/>
    </font>
    <font>
      <sz val="11"/>
      <color theme="0"/>
      <name val="Franklin Gothic Book"/>
      <family val="2"/>
      <scheme val="minor"/>
    </font>
    <font>
      <sz val="12"/>
      <color theme="5"/>
      <name val="Franklin Gothic Medium"/>
      <family val="2"/>
      <scheme val="major"/>
    </font>
    <font>
      <b/>
      <sz val="11"/>
      <color rgb="FF3F3F3F"/>
      <name val="Franklin Gothic Book"/>
      <family val="2"/>
      <scheme val="minor"/>
    </font>
    <font>
      <b/>
      <sz val="20"/>
      <color theme="5"/>
      <name val="Franklin Gothic Medium"/>
      <family val="2"/>
      <scheme val="major"/>
    </font>
    <font>
      <b/>
      <sz val="11"/>
      <color theme="1" tint="0.249977111117893"/>
      <name val="Franklin Gothic Book (corpo)"/>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rgb="FFF2F2F2"/>
      </patternFill>
    </fill>
    <fill>
      <patternFill patternType="solid">
        <fgColor rgb="FFD6FEDE"/>
        <bgColor rgb="FFFFFFFF"/>
      </patternFill>
    </fill>
  </fills>
  <borders count="19">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5"/>
      </left>
      <right/>
      <top style="thin">
        <color theme="5"/>
      </top>
      <bottom style="thin">
        <color rgb="FF00B050"/>
      </bottom>
      <diagonal/>
    </border>
    <border>
      <left/>
      <right/>
      <top style="thin">
        <color theme="5"/>
      </top>
      <bottom style="thin">
        <color rgb="FF00B050"/>
      </bottom>
      <diagonal/>
    </border>
    <border>
      <left/>
      <right style="thin">
        <color theme="5"/>
      </right>
      <top style="thin">
        <color theme="5"/>
      </top>
      <bottom style="thin">
        <color rgb="FF00B050"/>
      </bottom>
      <diagonal/>
    </border>
    <border>
      <left style="thin">
        <color theme="0"/>
      </left>
      <right style="thin">
        <color theme="0"/>
      </right>
      <top style="thin">
        <color theme="0"/>
      </top>
      <bottom style="thin">
        <color theme="0"/>
      </bottom>
      <diagonal/>
    </border>
    <border>
      <left/>
      <right style="thin">
        <color theme="5"/>
      </right>
      <top style="thin">
        <color rgb="FF00B050"/>
      </top>
      <bottom style="thin">
        <color rgb="FF00B050"/>
      </bottom>
      <diagonal/>
    </border>
    <border>
      <left style="thin">
        <color rgb="FF00B050"/>
      </left>
      <right style="thin">
        <color theme="5"/>
      </right>
      <top style="thin">
        <color rgb="FF00B050"/>
      </top>
      <bottom style="thin">
        <color rgb="FF00B050"/>
      </bottom>
      <diagonal/>
    </border>
    <border>
      <left style="thin">
        <color theme="0"/>
      </left>
      <right style="thin">
        <color theme="0"/>
      </right>
      <top/>
      <bottom/>
      <diagonal/>
    </border>
    <border>
      <left style="thin">
        <color rgb="FF04C56C"/>
      </left>
      <right style="thin">
        <color rgb="FF04C56C"/>
      </right>
      <top style="thin">
        <color rgb="FF04C56C"/>
      </top>
      <bottom style="thin">
        <color rgb="FF04C56C"/>
      </bottom>
      <diagonal/>
    </border>
  </borders>
  <cellStyleXfs count="17">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xf numFmtId="0" fontId="11" fillId="0" borderId="4" applyNumberFormat="0" applyFill="0" applyBorder="0" applyAlignment="0"/>
    <xf numFmtId="0" fontId="1" fillId="6" borderId="9" applyNumberFormat="0" applyAlignment="0">
      <protection locked="0"/>
    </xf>
    <xf numFmtId="0" fontId="9" fillId="4" borderId="0" applyNumberFormat="0" applyFill="0" applyBorder="0" applyAlignment="0" applyProtection="0">
      <alignment horizontal="justify" vertical="center" wrapText="1"/>
    </xf>
    <xf numFmtId="9" fontId="1" fillId="0" borderId="0" applyFont="0" applyFill="0" applyBorder="0" applyAlignment="0" applyProtection="0"/>
    <xf numFmtId="0" fontId="29" fillId="8" borderId="9" applyNumberFormat="0" applyAlignment="0"/>
  </cellStyleXfs>
  <cellXfs count="113">
    <xf numFmtId="0" fontId="0" fillId="0" borderId="0" xfId="0"/>
    <xf numFmtId="0" fontId="4" fillId="4" borderId="0" xfId="0" applyFont="1" applyFill="1" applyAlignment="1">
      <alignment horizontal="left" vertical="top" wrapText="1"/>
    </xf>
    <xf numFmtId="0" fontId="0" fillId="4" borderId="0" xfId="0"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12" fillId="0" borderId="0" xfId="9"/>
    <xf numFmtId="0" fontId="7" fillId="5" borderId="9" xfId="11"/>
    <xf numFmtId="4" fontId="7" fillId="5" borderId="9"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4" fontId="1" fillId="6" borderId="9" xfId="13" applyNumberFormat="1">
      <protection locked="0"/>
    </xf>
    <xf numFmtId="0" fontId="7" fillId="5" borderId="9" xfId="11" applyAlignment="1"/>
    <xf numFmtId="0" fontId="3" fillId="0" borderId="0" xfId="4" applyFill="1">
      <alignment horizontal="justify" vertical="center" wrapText="1"/>
    </xf>
    <xf numFmtId="165" fontId="1" fillId="6" borderId="9" xfId="13" applyNumberFormat="1">
      <protection locked="0"/>
    </xf>
    <xf numFmtId="0" fontId="4" fillId="4" borderId="6" xfId="0" applyFont="1" applyFill="1" applyBorder="1" applyAlignment="1">
      <alignment horizontal="left" vertical="center"/>
    </xf>
    <xf numFmtId="0" fontId="4" fillId="4" borderId="0" xfId="0" applyFont="1" applyFill="1" applyAlignment="1">
      <alignment horizontal="left" vertical="top"/>
    </xf>
    <xf numFmtId="0" fontId="7" fillId="5" borderId="11" xfId="11" applyBorder="1" applyAlignment="1">
      <alignment horizontal="left"/>
    </xf>
    <xf numFmtId="0" fontId="7" fillId="5" borderId="12" xfId="11" applyBorder="1" applyAlignment="1">
      <alignment horizontal="left"/>
    </xf>
    <xf numFmtId="0" fontId="7" fillId="5" borderId="13" xfId="11" applyBorder="1" applyAlignment="1">
      <alignment horizontal="left"/>
    </xf>
    <xf numFmtId="0" fontId="0" fillId="0" borderId="14" xfId="0" applyBorder="1"/>
    <xf numFmtId="2" fontId="22" fillId="0" borderId="9" xfId="0" applyNumberFormat="1" applyFont="1" applyBorder="1" applyAlignment="1">
      <alignment horizontal="center" vertical="center"/>
    </xf>
    <xf numFmtId="0" fontId="4" fillId="4" borderId="15" xfId="0" applyFont="1" applyFill="1" applyBorder="1" applyAlignment="1">
      <alignment horizontal="left" vertical="center"/>
    </xf>
    <xf numFmtId="0" fontId="0" fillId="0" borderId="17" xfId="0" applyBorder="1" applyAlignment="1">
      <alignment horizontal="center"/>
    </xf>
    <xf numFmtId="2" fontId="0" fillId="0" borderId="17" xfId="0" applyNumberFormat="1" applyBorder="1" applyAlignment="1">
      <alignment horizontal="center" vertical="center"/>
    </xf>
    <xf numFmtId="0" fontId="20" fillId="4" borderId="0" xfId="14" applyFont="1" applyFill="1" applyBorder="1" applyAlignment="1" applyProtection="1">
      <alignment horizontal="right" vertical="center" wrapText="1"/>
    </xf>
    <xf numFmtId="0" fontId="20" fillId="4" borderId="0" xfId="14" applyFont="1" applyFill="1" applyAlignment="1" applyProtection="1">
      <alignment horizontal="right" vertical="center" wrapText="1"/>
    </xf>
    <xf numFmtId="2" fontId="22" fillId="0" borderId="9" xfId="0" applyNumberFormat="1" applyFont="1" applyBorder="1" applyAlignment="1">
      <alignment horizontal="right" vertical="center"/>
    </xf>
    <xf numFmtId="0" fontId="4" fillId="4" borderId="7" xfId="0" applyFont="1" applyFill="1" applyBorder="1" applyAlignment="1">
      <alignment horizontal="left" vertical="center"/>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0" fontId="20" fillId="4" borderId="0" xfId="14" applyFont="1" applyFill="1" applyAlignment="1" applyProtection="1">
      <alignment horizontal="center" vertical="center" wrapText="1"/>
    </xf>
    <xf numFmtId="0" fontId="9" fillId="4" borderId="0" xfId="14" applyFill="1" applyAlignment="1">
      <alignment horizontal="right" vertical="center" wrapText="1"/>
    </xf>
    <xf numFmtId="0" fontId="4" fillId="4" borderId="5" xfId="4" quotePrefix="1" applyFont="1" applyBorder="1" applyAlignment="1">
      <alignment horizontal="center" vertical="center" wrapText="1"/>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22" fillId="0" borderId="9" xfId="0" applyFont="1" applyBorder="1" applyAlignment="1">
      <alignment horizontal="right" vertical="center"/>
    </xf>
    <xf numFmtId="0" fontId="25" fillId="4" borderId="0" xfId="14" applyFont="1" applyFill="1" applyAlignment="1" applyProtection="1">
      <alignment horizontal="right" vertical="center" wrapText="1"/>
    </xf>
    <xf numFmtId="0" fontId="20" fillId="4" borderId="0" xfId="14" applyFont="1" applyFill="1" applyAlignment="1" applyProtection="1">
      <alignment vertical="center" wrapText="1"/>
    </xf>
    <xf numFmtId="43" fontId="0" fillId="0" borderId="0" xfId="8" applyFont="1"/>
    <xf numFmtId="43" fontId="0" fillId="0" borderId="0" xfId="0" applyNumberFormat="1"/>
    <xf numFmtId="0" fontId="0" fillId="0" borderId="0" xfId="8" applyNumberFormat="1" applyFont="1"/>
    <xf numFmtId="4" fontId="0" fillId="0" borderId="0" xfId="0" applyNumberFormat="1"/>
    <xf numFmtId="0" fontId="27" fillId="0" borderId="0" xfId="0" applyFont="1"/>
    <xf numFmtId="4" fontId="0" fillId="0" borderId="9" xfId="0" applyNumberFormat="1" applyBorder="1"/>
    <xf numFmtId="0" fontId="0" fillId="0" borderId="9" xfId="0" applyBorder="1"/>
    <xf numFmtId="9" fontId="0" fillId="0" borderId="9" xfId="0" applyNumberFormat="1" applyBorder="1" applyAlignment="1">
      <alignment horizontal="center"/>
    </xf>
    <xf numFmtId="0" fontId="28" fillId="0" borderId="0" xfId="9" applyFont="1"/>
    <xf numFmtId="1" fontId="22" fillId="0" borderId="9" xfId="0" applyNumberFormat="1" applyFont="1" applyBorder="1" applyAlignment="1">
      <alignment horizontal="right" vertical="center"/>
    </xf>
    <xf numFmtId="49" fontId="12" fillId="4" borderId="0" xfId="9" applyNumberFormat="1" applyFill="1" applyAlignment="1">
      <alignment vertical="top"/>
    </xf>
    <xf numFmtId="0" fontId="23" fillId="4" borderId="0" xfId="0" applyFont="1" applyFill="1" applyAlignment="1">
      <alignment vertical="top" wrapText="1"/>
    </xf>
    <xf numFmtId="165" fontId="0" fillId="0" borderId="9" xfId="0" applyNumberFormat="1" applyBorder="1"/>
    <xf numFmtId="0" fontId="7" fillId="0" borderId="0" xfId="11" applyFill="1" applyBorder="1" applyAlignment="1">
      <alignment horizontal="center" vertical="center"/>
    </xf>
    <xf numFmtId="0" fontId="20" fillId="0" borderId="9" xfId="14" applyFont="1" applyFill="1" applyBorder="1" applyAlignment="1" applyProtection="1">
      <alignment horizontal="center" vertical="center" wrapText="1"/>
    </xf>
    <xf numFmtId="0" fontId="25" fillId="0" borderId="9" xfId="14" applyFont="1" applyFill="1" applyBorder="1" applyAlignment="1" applyProtection="1">
      <alignment horizontal="center" vertical="center" wrapText="1"/>
    </xf>
    <xf numFmtId="166" fontId="29" fillId="8" borderId="9" xfId="16" applyNumberFormat="1"/>
    <xf numFmtId="0" fontId="17" fillId="4" borderId="9" xfId="4" applyFont="1" applyBorder="1" applyAlignment="1">
      <alignment horizontal="center" vertical="center" wrapText="1"/>
    </xf>
    <xf numFmtId="167" fontId="29" fillId="8" borderId="9" xfId="16" applyNumberFormat="1"/>
    <xf numFmtId="9" fontId="1" fillId="6" borderId="9" xfId="13" applyNumberFormat="1">
      <protection locked="0"/>
    </xf>
    <xf numFmtId="0" fontId="1" fillId="6" borderId="9" xfId="13" applyAlignment="1">
      <alignment vertical="center"/>
      <protection locked="0"/>
    </xf>
    <xf numFmtId="0" fontId="1" fillId="6" borderId="9" xfId="13" applyAlignment="1">
      <alignment horizontal="right" vertical="center"/>
      <protection locked="0"/>
    </xf>
    <xf numFmtId="2" fontId="1" fillId="6" borderId="9" xfId="13" applyNumberFormat="1" applyAlignment="1">
      <alignment horizontal="right" vertical="center"/>
      <protection locked="0"/>
    </xf>
    <xf numFmtId="0" fontId="1" fillId="6" borderId="9" xfId="13" applyAlignment="1">
      <alignment horizontal="right"/>
      <protection locked="0"/>
    </xf>
    <xf numFmtId="9" fontId="1" fillId="6" borderId="9" xfId="13" applyNumberFormat="1" applyAlignment="1">
      <alignment horizontal="right"/>
      <protection locked="0"/>
    </xf>
    <xf numFmtId="9" fontId="1" fillId="6" borderId="9" xfId="13" applyNumberFormat="1" applyAlignment="1">
      <protection locked="0"/>
    </xf>
    <xf numFmtId="0" fontId="7" fillId="5" borderId="9" xfId="11" applyAlignment="1">
      <alignment horizontal="center"/>
    </xf>
    <xf numFmtId="0" fontId="7" fillId="5" borderId="9" xfId="11" applyAlignment="1">
      <alignment vertical="center"/>
    </xf>
    <xf numFmtId="0" fontId="7" fillId="5" borderId="9" xfId="11" applyAlignment="1">
      <alignment horizontal="center" vertical="center" wrapText="1"/>
    </xf>
    <xf numFmtId="43" fontId="1" fillId="6" borderId="9" xfId="13" applyNumberFormat="1" applyAlignment="1">
      <alignment horizontal="left"/>
      <protection locked="0"/>
    </xf>
    <xf numFmtId="43" fontId="4" fillId="4" borderId="0" xfId="8" applyFont="1" applyFill="1" applyBorder="1" applyProtection="1"/>
    <xf numFmtId="9" fontId="4" fillId="4" borderId="0" xfId="8" applyNumberFormat="1" applyFont="1" applyFill="1" applyBorder="1" applyProtection="1"/>
    <xf numFmtId="0" fontId="9" fillId="4" borderId="0" xfId="14" applyFill="1" applyAlignment="1" applyProtection="1">
      <alignment horizontal="justify" vertical="center" wrapText="1"/>
    </xf>
    <xf numFmtId="43" fontId="9" fillId="4" borderId="0" xfId="8" applyFont="1" applyFill="1" applyBorder="1" applyProtection="1"/>
    <xf numFmtId="0" fontId="31" fillId="4" borderId="0" xfId="14" applyFont="1" applyFill="1" applyAlignment="1" applyProtection="1">
      <alignment vertical="center"/>
    </xf>
    <xf numFmtId="4" fontId="0" fillId="9" borderId="18" xfId="0" applyNumberFormat="1" applyFill="1" applyBorder="1" applyProtection="1">
      <protection locked="0"/>
    </xf>
    <xf numFmtId="165" fontId="0" fillId="9" borderId="18" xfId="0" applyNumberFormat="1" applyFill="1" applyBorder="1" applyProtection="1">
      <protection locked="0"/>
    </xf>
    <xf numFmtId="0" fontId="4" fillId="4" borderId="7" xfId="0" applyFont="1" applyFill="1" applyBorder="1" applyAlignment="1">
      <alignment horizontal="left" wrapText="1"/>
    </xf>
    <xf numFmtId="0" fontId="4" fillId="4" borderId="6" xfId="0" applyFont="1" applyFill="1" applyBorder="1" applyAlignment="1">
      <alignment horizontal="left" wrapText="1"/>
    </xf>
    <xf numFmtId="0" fontId="4" fillId="4" borderId="8" xfId="0" applyFont="1" applyFill="1" applyBorder="1" applyAlignment="1">
      <alignment horizontal="left" wrapText="1"/>
    </xf>
    <xf numFmtId="0" fontId="22" fillId="0" borderId="1" xfId="0" applyFont="1" applyBorder="1" applyAlignment="1">
      <alignment horizontal="left" vertical="center" wrapText="1"/>
    </xf>
    <xf numFmtId="0" fontId="22" fillId="0" borderId="10" xfId="0" applyFont="1" applyBorder="1" applyAlignment="1">
      <alignment horizontal="left"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7" fillId="5" borderId="0" xfId="11" applyBorder="1" applyAlignment="1">
      <alignment horizontal="left" vertical="center" wrapText="1"/>
    </xf>
    <xf numFmtId="0" fontId="7" fillId="5" borderId="10" xfId="11" applyBorder="1" applyAlignment="1">
      <alignment horizontal="left" vertical="center" wrapText="1"/>
    </xf>
    <xf numFmtId="0" fontId="7" fillId="5" borderId="9" xfId="11" applyAlignment="1">
      <alignment horizontal="left" vertical="center" wrapText="1"/>
    </xf>
    <xf numFmtId="0" fontId="22" fillId="0" borderId="9" xfId="0" applyFont="1" applyBorder="1" applyAlignment="1">
      <alignment horizontal="center" vertical="center"/>
    </xf>
    <xf numFmtId="9" fontId="22" fillId="0" borderId="9" xfId="15" applyFont="1" applyFill="1" applyBorder="1" applyAlignment="1">
      <alignment horizontal="center" vertical="center"/>
    </xf>
    <xf numFmtId="0" fontId="4" fillId="4" borderId="9" xfId="0" applyFont="1" applyFill="1" applyBorder="1" applyAlignment="1">
      <alignment horizontal="left" vertical="center"/>
    </xf>
    <xf numFmtId="0" fontId="7" fillId="5" borderId="9" xfId="11" applyAlignment="1">
      <alignment horizontal="left" vertical="center"/>
    </xf>
    <xf numFmtId="49" fontId="11" fillId="4" borderId="0" xfId="12" applyNumberFormat="1" applyFill="1" applyBorder="1" applyAlignment="1">
      <alignment horizontal="left" vertical="top"/>
    </xf>
    <xf numFmtId="4" fontId="22" fillId="7" borderId="9" xfId="13" applyNumberFormat="1" applyFont="1" applyFill="1" applyAlignment="1">
      <alignment horizontal="left" vertical="center" wrapText="1"/>
      <protection locked="0"/>
    </xf>
    <xf numFmtId="0" fontId="22" fillId="7" borderId="9" xfId="13" applyFont="1" applyFill="1" applyAlignment="1">
      <alignment horizontal="left" vertical="center" wrapText="1"/>
      <protection locked="0"/>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49" fontId="30" fillId="4" borderId="0" xfId="9" applyNumberFormat="1" applyFont="1" applyFill="1" applyAlignment="1">
      <alignment horizontal="left" vertical="top"/>
    </xf>
    <xf numFmtId="0" fontId="23" fillId="4" borderId="0" xfId="0" applyFont="1" applyFill="1" applyAlignment="1">
      <alignment horizontal="left" vertical="top" wrapText="1"/>
    </xf>
    <xf numFmtId="0" fontId="13" fillId="4" borderId="0" xfId="0" applyFont="1" applyFill="1" applyAlignment="1">
      <alignment horizontal="left" vertical="center" wrapText="1"/>
    </xf>
    <xf numFmtId="0" fontId="4" fillId="4" borderId="7" xfId="0" applyFont="1" applyFill="1" applyBorder="1" applyAlignment="1">
      <alignment horizontal="left" vertical="center"/>
    </xf>
    <xf numFmtId="0" fontId="4" fillId="4" borderId="16" xfId="0" applyFont="1" applyFill="1" applyBorder="1" applyAlignment="1">
      <alignment horizontal="left" vertical="center"/>
    </xf>
    <xf numFmtId="0" fontId="4" fillId="0" borderId="9" xfId="0" applyFont="1" applyBorder="1" applyAlignment="1">
      <alignment horizontal="left" vertical="center"/>
    </xf>
    <xf numFmtId="0" fontId="7" fillId="5" borderId="9" xfId="11" applyAlignment="1">
      <alignment horizontal="center" vertical="center" wrapText="1"/>
    </xf>
  </cellXfs>
  <cellStyles count="17">
    <cellStyle name="Comma" xfId="8" builtinId="3"/>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6" builtinId="21" customBuiltin="1"/>
    <cellStyle name="Parameter_abbreviation" xfId="14" xr:uid="{00000000-0005-0000-0000-000009000000}"/>
    <cellStyle name="Percent" xfId="15" builtinId="5"/>
    <cellStyle name="Title" xfId="9" builtinId="15" customBuiltin="1"/>
    <cellStyle name="Werte" xfId="6" xr:uid="{00000000-0005-0000-0000-000010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342688</xdr:colOff>
      <xdr:row>49</xdr:row>
      <xdr:rowOff>13970</xdr:rowOff>
    </xdr:from>
    <xdr:to>
      <xdr:col>13</xdr:col>
      <xdr:colOff>95039</xdr:colOff>
      <xdr:row>51</xdr:row>
      <xdr:rowOff>173868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957771" y="15031720"/>
          <a:ext cx="1416686" cy="584078"/>
        </a:xfrm>
        <a:prstGeom prst="rect">
          <a:avLst/>
        </a:prstGeom>
      </xdr:spPr>
    </xdr:pic>
    <xdr:clientData/>
  </xdr:twoCellAnchor>
  <xdr:twoCellAnchor editAs="oneCell">
    <xdr:from>
      <xdr:col>11</xdr:col>
      <xdr:colOff>368088</xdr:colOff>
      <xdr:row>51</xdr:row>
      <xdr:rowOff>187536</xdr:rowOff>
    </xdr:from>
    <xdr:to>
      <xdr:col>13</xdr:col>
      <xdr:colOff>129964</xdr:colOff>
      <xdr:row>54</xdr:row>
      <xdr:rowOff>146352</xdr:rowOff>
    </xdr:to>
    <xdr:pic>
      <xdr:nvPicPr>
        <xdr:cNvPr id="12" name="Picture 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1237171" y="12284286"/>
          <a:ext cx="1412876" cy="572649"/>
        </a:xfrm>
        <a:prstGeom prst="rect">
          <a:avLst/>
        </a:prstGeom>
      </xdr:spPr>
    </xdr:pic>
    <xdr:clientData/>
  </xdr:twoCellAnchor>
  <xdr:twoCellAnchor editAs="oneCell">
    <xdr:from>
      <xdr:col>1</xdr:col>
      <xdr:colOff>253999</xdr:colOff>
      <xdr:row>0</xdr:row>
      <xdr:rowOff>74083</xdr:rowOff>
    </xdr:from>
    <xdr:to>
      <xdr:col>2</xdr:col>
      <xdr:colOff>1269828</xdr:colOff>
      <xdr:row>1</xdr:row>
      <xdr:rowOff>1344580</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359832" y="74083"/>
          <a:ext cx="2243496" cy="1609164"/>
        </a:xfrm>
        <a:prstGeom prst="rect">
          <a:avLst/>
        </a:prstGeom>
      </xdr:spPr>
    </xdr:pic>
    <xdr:clientData/>
  </xdr:twoCellAnchor>
  <xdr:twoCellAnchor editAs="oneCell">
    <xdr:from>
      <xdr:col>4</xdr:col>
      <xdr:colOff>285750</xdr:colOff>
      <xdr:row>48</xdr:row>
      <xdr:rowOff>52916</xdr:rowOff>
    </xdr:from>
    <xdr:to>
      <xdr:col>10</xdr:col>
      <xdr:colOff>254000</xdr:colOff>
      <xdr:row>51</xdr:row>
      <xdr:rowOff>122826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13250" y="11535833"/>
          <a:ext cx="5884333" cy="683743"/>
        </a:xfrm>
        <a:prstGeom prst="rect">
          <a:avLst/>
        </a:prstGeom>
      </xdr:spPr>
    </xdr:pic>
    <xdr:clientData/>
  </xdr:twoCellAnchor>
  <xdr:twoCellAnchor editAs="oneCell">
    <xdr:from>
      <xdr:col>4</xdr:col>
      <xdr:colOff>289984</xdr:colOff>
      <xdr:row>52</xdr:row>
      <xdr:rowOff>14817</xdr:rowOff>
    </xdr:from>
    <xdr:to>
      <xdr:col>10</xdr:col>
      <xdr:colOff>258234</xdr:colOff>
      <xdr:row>55</xdr:row>
      <xdr:rowOff>84726</xdr:rowOff>
    </xdr:to>
    <xdr:pic>
      <xdr:nvPicPr>
        <xdr:cNvPr id="13" name="Grafik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4417484" y="12312650"/>
          <a:ext cx="5884333" cy="683743"/>
        </a:xfrm>
        <a:prstGeom prst="rect">
          <a:avLst/>
        </a:prstGeom>
      </xdr:spPr>
    </xdr:pic>
    <xdr:clientData/>
  </xdr:twoCellAnchor>
  <xdr:twoCellAnchor editAs="oneCell">
    <xdr:from>
      <xdr:col>4</xdr:col>
      <xdr:colOff>264584</xdr:colOff>
      <xdr:row>58</xdr:row>
      <xdr:rowOff>52918</xdr:rowOff>
    </xdr:from>
    <xdr:to>
      <xdr:col>11</xdr:col>
      <xdr:colOff>412751</xdr:colOff>
      <xdr:row>60</xdr:row>
      <xdr:rowOff>39009</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392084" y="13578418"/>
          <a:ext cx="6889750" cy="420008"/>
        </a:xfrm>
        <a:prstGeom prst="rect">
          <a:avLst/>
        </a:prstGeom>
      </xdr:spPr>
    </xdr:pic>
    <xdr:clientData/>
  </xdr:twoCellAnchor>
  <xdr:twoCellAnchor editAs="oneCell">
    <xdr:from>
      <xdr:col>4</xdr:col>
      <xdr:colOff>264584</xdr:colOff>
      <xdr:row>55</xdr:row>
      <xdr:rowOff>169335</xdr:rowOff>
    </xdr:from>
    <xdr:to>
      <xdr:col>11</xdr:col>
      <xdr:colOff>421273</xdr:colOff>
      <xdr:row>57</xdr:row>
      <xdr:rowOff>157370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4389323" y="12941118"/>
          <a:ext cx="6907015" cy="393882"/>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79"/>
  <sheetViews>
    <sheetView showGridLines="0" tabSelected="1" zoomScaleNormal="100" workbookViewId="0">
      <selection activeCell="C5" sqref="C5"/>
    </sheetView>
  </sheetViews>
  <sheetFormatPr defaultColWidth="11.5546875" defaultRowHeight="15.75"/>
  <cols>
    <col min="1" max="1" width="1.21875" customWidth="1"/>
    <col min="2" max="2" width="14.33203125" customWidth="1"/>
    <col min="3" max="3" width="23.77734375" customWidth="1"/>
    <col min="4" max="4" width="8.77734375" bestFit="1" customWidth="1"/>
    <col min="5" max="5" width="25.33203125" customWidth="1"/>
    <col min="6" max="6" width="9.44140625" bestFit="1" customWidth="1"/>
    <col min="7" max="7" width="5.33203125" customWidth="1"/>
    <col min="8" max="13" width="9.6640625" customWidth="1"/>
    <col min="14" max="14" width="11.33203125" customWidth="1"/>
    <col min="15" max="15" width="9.6640625" customWidth="1"/>
    <col min="17" max="17" width="14.21875" bestFit="1" customWidth="1"/>
  </cols>
  <sheetData>
    <row r="1" spans="1:20" ht="27">
      <c r="A1" s="2"/>
      <c r="B1" s="2"/>
      <c r="C1" s="56"/>
      <c r="D1" s="106" t="s">
        <v>149</v>
      </c>
      <c r="E1" s="106"/>
      <c r="F1" s="106"/>
      <c r="G1" s="106"/>
      <c r="H1" s="106"/>
      <c r="I1" s="106"/>
      <c r="J1" s="106"/>
      <c r="K1" s="106"/>
      <c r="L1" s="106"/>
      <c r="M1" s="106"/>
      <c r="N1" s="106"/>
      <c r="O1" s="2"/>
      <c r="Q1" s="48"/>
      <c r="T1" s="48"/>
    </row>
    <row r="2" spans="1:20" ht="122.25" customHeight="1">
      <c r="A2" s="2"/>
      <c r="B2" s="2"/>
      <c r="C2" s="57"/>
      <c r="D2" s="107" t="s">
        <v>0</v>
      </c>
      <c r="E2" s="107"/>
      <c r="F2" s="107"/>
      <c r="G2" s="107"/>
      <c r="H2" s="107"/>
      <c r="I2" s="107"/>
      <c r="J2" s="107"/>
      <c r="K2" s="107"/>
      <c r="L2" s="107"/>
      <c r="M2" s="107"/>
      <c r="N2" s="107"/>
      <c r="Q2" s="48"/>
      <c r="T2" s="48"/>
    </row>
    <row r="3" spans="1:20" ht="19.5">
      <c r="A3" s="2"/>
      <c r="B3" s="91" t="s">
        <v>1</v>
      </c>
      <c r="C3" s="91"/>
      <c r="D3" s="91"/>
      <c r="E3" s="91"/>
      <c r="F3" s="91"/>
      <c r="G3" s="91"/>
      <c r="H3" s="1"/>
      <c r="I3" s="1"/>
      <c r="J3" s="1"/>
      <c r="K3" s="1"/>
      <c r="L3" s="1"/>
      <c r="M3" s="1"/>
      <c r="N3" s="1"/>
      <c r="O3" s="1"/>
      <c r="Q3" s="47"/>
      <c r="T3" s="46"/>
    </row>
    <row r="4" spans="1:20" ht="19.5">
      <c r="A4" s="2"/>
      <c r="B4" s="10"/>
      <c r="C4" s="10"/>
      <c r="D4" s="10"/>
      <c r="E4" s="10"/>
      <c r="F4" s="10"/>
      <c r="G4" s="10"/>
      <c r="H4" s="1"/>
      <c r="I4" s="1"/>
      <c r="J4" s="1"/>
      <c r="K4" s="1"/>
      <c r="L4" s="1"/>
      <c r="M4" s="1"/>
      <c r="N4" s="1"/>
      <c r="O4" s="1"/>
    </row>
    <row r="5" spans="1:20" ht="30.75" customHeight="1">
      <c r="A5" s="2"/>
      <c r="B5" s="12" t="s">
        <v>62</v>
      </c>
      <c r="C5" s="66"/>
      <c r="D5" s="11"/>
      <c r="E5" s="108" t="s">
        <v>134</v>
      </c>
      <c r="F5" s="108"/>
      <c r="G5" s="108"/>
      <c r="H5" s="108"/>
      <c r="I5" s="108"/>
      <c r="J5" s="108"/>
      <c r="K5" s="108"/>
      <c r="L5" s="108"/>
      <c r="M5" s="108"/>
      <c r="N5" s="108"/>
      <c r="O5" s="5"/>
      <c r="Q5" s="46"/>
      <c r="T5" s="46"/>
    </row>
    <row r="6" spans="1:20">
      <c r="A6" s="2"/>
      <c r="B6" s="13"/>
      <c r="C6" s="2"/>
      <c r="D6" s="4"/>
      <c r="E6" s="2"/>
      <c r="F6" s="2"/>
      <c r="G6" s="5"/>
      <c r="H6" s="5"/>
      <c r="I6" s="5"/>
      <c r="J6" s="5"/>
      <c r="K6" s="5"/>
      <c r="L6" s="5"/>
      <c r="M6" s="5"/>
      <c r="N6" s="5"/>
      <c r="O6" s="5"/>
      <c r="Q6" s="47"/>
      <c r="T6" s="46"/>
    </row>
    <row r="7" spans="1:20">
      <c r="A7" s="2"/>
      <c r="B7" s="14"/>
      <c r="C7" s="102" t="s">
        <v>3</v>
      </c>
      <c r="D7" s="102"/>
      <c r="E7" s="102"/>
      <c r="F7" s="102"/>
      <c r="G7" s="5"/>
      <c r="H7" s="5"/>
      <c r="I7" s="5"/>
      <c r="J7" s="5"/>
      <c r="K7" s="5"/>
      <c r="L7" s="5"/>
      <c r="M7" s="5"/>
      <c r="N7" s="5"/>
      <c r="O7" s="5"/>
    </row>
    <row r="8" spans="1:20">
      <c r="A8" s="2"/>
      <c r="B8" s="14"/>
      <c r="C8" s="36" t="s">
        <v>4</v>
      </c>
      <c r="D8" s="36" t="s">
        <v>5</v>
      </c>
      <c r="E8" s="36" t="s">
        <v>6</v>
      </c>
      <c r="F8" s="36" t="s">
        <v>5</v>
      </c>
      <c r="G8" s="5"/>
      <c r="H8" s="16" t="s">
        <v>7</v>
      </c>
      <c r="I8" s="16"/>
      <c r="J8" s="16"/>
      <c r="K8" s="16"/>
      <c r="L8" s="16"/>
      <c r="M8" s="16"/>
      <c r="N8" s="16"/>
      <c r="O8" s="5"/>
      <c r="Q8" s="46"/>
      <c r="T8" s="46"/>
    </row>
    <row r="9" spans="1:20">
      <c r="A9" s="2"/>
      <c r="B9" s="14"/>
      <c r="C9" s="75"/>
      <c r="D9" s="65">
        <v>1</v>
      </c>
      <c r="E9" s="75"/>
      <c r="F9" s="65">
        <v>1</v>
      </c>
      <c r="G9" s="5"/>
      <c r="H9" s="88" t="s">
        <v>9</v>
      </c>
      <c r="I9" s="89"/>
      <c r="J9" s="89"/>
      <c r="K9" s="89"/>
      <c r="L9" s="89"/>
      <c r="M9" s="89"/>
      <c r="N9" s="90"/>
      <c r="O9" s="5"/>
      <c r="Q9" s="46"/>
      <c r="T9" s="46"/>
    </row>
    <row r="10" spans="1:20">
      <c r="A10" s="2"/>
      <c r="B10" s="14"/>
      <c r="C10" s="75"/>
      <c r="D10" s="65">
        <v>0</v>
      </c>
      <c r="E10" s="75"/>
      <c r="F10" s="65">
        <v>0</v>
      </c>
      <c r="G10" s="5"/>
      <c r="H10" s="88" t="s">
        <v>9</v>
      </c>
      <c r="I10" s="89"/>
      <c r="J10" s="89"/>
      <c r="K10" s="89"/>
      <c r="L10" s="89"/>
      <c r="M10" s="89"/>
      <c r="N10" s="90"/>
      <c r="O10" s="5"/>
      <c r="Q10" s="47"/>
      <c r="T10" s="46"/>
    </row>
    <row r="11" spans="1:20">
      <c r="A11" s="2"/>
      <c r="B11" s="14"/>
      <c r="C11" s="75"/>
      <c r="D11" s="65">
        <v>0</v>
      </c>
      <c r="E11" s="75"/>
      <c r="F11" s="65">
        <v>0</v>
      </c>
      <c r="G11" s="5"/>
      <c r="H11" s="88" t="s">
        <v>9</v>
      </c>
      <c r="I11" s="89"/>
      <c r="J11" s="89"/>
      <c r="K11" s="89"/>
      <c r="L11" s="89"/>
      <c r="M11" s="89"/>
      <c r="N11" s="90"/>
      <c r="O11" s="5"/>
    </row>
    <row r="12" spans="1:20">
      <c r="A12" s="2"/>
      <c r="B12" s="14"/>
      <c r="C12" s="75"/>
      <c r="D12" s="65">
        <v>0</v>
      </c>
      <c r="E12" s="75"/>
      <c r="F12" s="65">
        <v>0</v>
      </c>
      <c r="G12" s="5"/>
      <c r="H12" s="88" t="s">
        <v>9</v>
      </c>
      <c r="I12" s="89"/>
      <c r="J12" s="89"/>
      <c r="K12" s="89"/>
      <c r="L12" s="89"/>
      <c r="M12" s="89"/>
      <c r="N12" s="90"/>
      <c r="O12" s="5"/>
    </row>
    <row r="13" spans="1:20">
      <c r="A13" s="2"/>
      <c r="B13" s="14"/>
      <c r="C13" s="75"/>
      <c r="D13" s="65">
        <v>0</v>
      </c>
      <c r="E13" s="75"/>
      <c r="F13" s="65">
        <v>0</v>
      </c>
      <c r="G13" s="5"/>
      <c r="H13" s="88" t="s">
        <v>9</v>
      </c>
      <c r="I13" s="89"/>
      <c r="J13" s="89"/>
      <c r="K13" s="89"/>
      <c r="L13" s="89"/>
      <c r="M13" s="89"/>
      <c r="N13" s="90"/>
      <c r="O13" s="5"/>
    </row>
    <row r="14" spans="1:20">
      <c r="A14" s="2"/>
      <c r="B14" s="14"/>
      <c r="C14" s="76" t="s">
        <v>10</v>
      </c>
      <c r="D14" s="77">
        <f>SUM(D9:D13)</f>
        <v>1</v>
      </c>
      <c r="E14" s="76" t="s">
        <v>10</v>
      </c>
      <c r="F14" s="77">
        <f>SUM(F9:F13)</f>
        <v>1</v>
      </c>
      <c r="G14" s="5"/>
      <c r="H14" s="33" t="s">
        <v>11</v>
      </c>
      <c r="I14" s="34"/>
      <c r="J14" s="34"/>
      <c r="K14" s="34"/>
      <c r="L14" s="34"/>
      <c r="M14" s="34"/>
      <c r="N14" s="35"/>
      <c r="O14" s="5"/>
    </row>
    <row r="15" spans="1:20" ht="17.25">
      <c r="A15" s="2"/>
      <c r="B15" s="2"/>
      <c r="C15" s="78" t="s">
        <v>12</v>
      </c>
      <c r="D15" s="79">
        <f>IF($C$5="National values",(IFERROR($D$9*INDEX('National Values'!$C$3:$C$37,MATCH($C$9,'National Values'!$A$3:$A$37,0)),0)+IFERROR($D$10*INDEX('National Values'!$C$3:$C$37,MATCH($C$10,'National Values'!$A$3:$A$37,0)),0)+IFERROR($D$11*INDEX('National Values'!$C$3:$C$37,MATCH($C$11,'National Values'!$A$3:$A$37,0)),0)+IFERROR($D$12*INDEX('National Values'!$C$3:$C$37,MATCH($C$12,'National Values'!$A$3:$A$37,0)),0)+IFERROR($D$13*INDEX('National Values'!$C$3:$C$37,MATCH($C$13,'National Values'!$A$3:$A$37,0)),0)),(IFERROR($D$9*INDEX('EU Values'!$C$3:$C$37,MATCH($C$9,'EU Values'!$A$3:$A$37,0)),0)+IFERROR($D$10*INDEX('EU Values'!$C$3:$C$37,MATCH($C$10,'EU Values'!$A$3:$A$37,0)),0)+IFERROR($D$11*INDEX('EU Values'!$C$3:$C$37,MATCH($C$11,'EU Values'!$A$3:$A$37,0)),0)+IFERROR($D$12*INDEX('EU Values'!$C$3:$C$37,MATCH($C$12,'EU Values'!$A$3:$A$37,0)),0)+IFERROR($D$13*INDEX('EU Values'!$C$3:$C$37,MATCH($C$13,'EU Values'!$A$3:$A$37,0)),0)))</f>
        <v>0</v>
      </c>
      <c r="E15" s="78" t="s">
        <v>13</v>
      </c>
      <c r="F15" s="79">
        <f>IF($C$5="National values",IFERROR($F$9*INDEX('National Values'!$C$3:$C$37,MATCH($E$9,'National Values'!$A$3:$A$37,0)),0)+IFERROR($F$10*INDEX('National Values'!$C$3:$C$37,MATCH($E$10,'National Values'!$A$3:$A$37,0)),0)+IFERROR($F$11*INDEX('National Values'!$C$3:$C$37,MATCH($E$11,'National Values'!$A$3:$A$37,0)),0)+IFERROR($F$12*INDEX('National Values'!$C$3:$C$37,MATCH($E$12,'National Values'!$A$3:$A$37,0)),0)+IFERROR($F$13*INDEX('National Values'!$C$3:$C$37,MATCH($E$13,'National Values'!$A$3:$A$37,0)),0),IFERROR($F$9*INDEX('EU Values'!$C$3:$C$37,MATCH($E$9,'EU Values'!$A$3:$A$37,0)),0)+IFERROR($F$10*INDEX('EU Values'!$C$3:$C$37,MATCH($E$10,'EU Values'!$A$3:$A$37,0)),0)+IFERROR($F$11*INDEX('EU Values'!$C$3:$C$37,MATCH($E$11,'EU Values'!$A$3:$A$37,0)),0)+IFERROR($F$12*INDEX('EU Values'!$C$3:$C$37,MATCH($E$12,'EU Values'!$A$3:$A$37,0)),0)+IFERROR($F$13*INDEX('EU Values'!$C$3:$C$37,MATCH($E$13,'EU Values'!$A$3:$A$37,0)),0))</f>
        <v>0</v>
      </c>
      <c r="G15" s="2"/>
      <c r="H15" s="103" t="s">
        <v>14</v>
      </c>
      <c r="I15" s="104"/>
      <c r="J15" s="104"/>
      <c r="K15" s="104"/>
      <c r="L15" s="104"/>
      <c r="M15" s="104"/>
      <c r="N15" s="105"/>
      <c r="O15" s="4"/>
    </row>
    <row r="16" spans="1:20" ht="17.25">
      <c r="A16" s="2"/>
      <c r="B16" s="2"/>
      <c r="C16" s="78" t="s">
        <v>15</v>
      </c>
      <c r="D16" s="79">
        <f>IF($C$5="National values",(IFERROR($D$9*INDEX('National Values'!$B$3:$B$37,MATCH($C$9,'National Values'!$A$3:$A$37,0)),0)+IFERROR($D$10*INDEX('National Values'!$B$3:$B$37,MATCH($C$10,'National Values'!$A$3:$A$37,0)),0)+IFERROR($D$11*INDEX('National Values'!$B$3:$B$37,MATCH($C$11,'National Values'!$A$3:$A$37,0)),0)+IFERROR($D$12*INDEX('National Values'!$B$3:$B$37,MATCH($C$12,'National Values'!$A$3:$A$37,0)),0)+IFERROR($D$13*INDEX('National Values'!$B$3:$B$37,MATCH($C$13,'National Values'!$A$3:$A$37,0)),0)),(IFERROR($D$9*INDEX('EU Values'!$B$3:$B$37,MATCH($C$9,'EU Values'!$A$3:$A$37,0)),0)+IFERROR($D$10*INDEX('EU Values'!$B$3:$B$37,MATCH($C$10,'EU Values'!$A$3:$A$37,0)),0)+IFERROR($D$11*INDEX('EU Values'!$B$3:$B$37,MATCH($C$11,'EU Values'!$A$3:$A$37,0)),0)+IFERROR($D$12*INDEX('EU Values'!$B$3:$B$37,MATCH($C$12,'EU Values'!$A$3:$A$37,0)),0)+IFERROR($D$13*INDEX('EU Values'!$B$3:$B$37,MATCH($C$13,'EU Values'!$A$3:$A$37,0)),0)))</f>
        <v>0</v>
      </c>
      <c r="E16" s="78" t="s">
        <v>16</v>
      </c>
      <c r="F16" s="79">
        <f>IF($C$5="National values",IFERROR($F$9*INDEX('National Values'!$B$3:$B$37,MATCH($E$9,'National Values'!$A$3:$A$37,0)),0)+IFERROR($F$10*INDEX('National Values'!$B$3:$B$37,MATCH($E$10,'National Values'!$A$3:$A$37,0)),0)+IFERROR($F$11*INDEX('National Values'!$B$3:$B$37,MATCH($E$11,'National Values'!$A$3:$A$37,0)),0)+IFERROR($F$12*INDEX('National Values'!$B$3:$B$37,MATCH($E$12,'National Values'!$A$3:$A$37,0)),0)+IFERROR($F$13*INDEX('National Values'!$B$3:$B$37,MATCH($E$13,'National Values'!$A$3:$A$37,0)),0),IFERROR($F$9*INDEX('EU Values'!$B$3:$B$37,MATCH($E$9,'EU Values'!$A$3:$A$37,0)),0)+IFERROR($F$10*INDEX('EU Values'!$B$3:$B$37,MATCH($E$10,'EU Values'!$A$3:$A$37,0)),0)+IFERROR($F$11*INDEX('EU Values'!$B$3:$B$37,MATCH($E$11,'EU Values'!$A$3:$A$37,0)),0)+IFERROR($F$12*INDEX('EU Values'!$B$3:$B$37,MATCH($E$12,'EU Values'!$A$3:$A$37,0)),0)+IFERROR($F$13*INDEX('EU Values'!$B$3:$B$37,MATCH($E$13,'EU Values'!$A$3:$A$37,0)),0))</f>
        <v>0</v>
      </c>
      <c r="G16" s="2"/>
      <c r="H16" s="103" t="s">
        <v>17</v>
      </c>
      <c r="I16" s="104"/>
      <c r="J16" s="104"/>
      <c r="K16" s="104"/>
      <c r="L16" s="104"/>
      <c r="M16" s="104"/>
      <c r="N16" s="105"/>
      <c r="O16" s="4"/>
    </row>
    <row r="17" spans="1:20">
      <c r="A17" s="2"/>
      <c r="B17" s="2"/>
      <c r="C17" s="12"/>
      <c r="D17" s="6"/>
      <c r="E17" s="12"/>
      <c r="F17" s="6"/>
      <c r="G17" s="2"/>
      <c r="H17" s="20"/>
      <c r="I17" s="20"/>
      <c r="J17" s="20"/>
      <c r="K17" s="20"/>
      <c r="L17" s="20"/>
      <c r="M17" s="20"/>
      <c r="N17" s="20"/>
      <c r="O17" s="4"/>
    </row>
    <row r="18" spans="1:20">
      <c r="A18" s="2"/>
      <c r="B18" s="37"/>
      <c r="C18" s="36" t="s">
        <v>152</v>
      </c>
      <c r="D18" s="36" t="s">
        <v>18</v>
      </c>
      <c r="E18" s="36" t="s">
        <v>2</v>
      </c>
      <c r="F18" s="36" t="s">
        <v>18</v>
      </c>
      <c r="G18" s="37"/>
      <c r="H18" s="21" t="s">
        <v>7</v>
      </c>
      <c r="I18" s="22"/>
      <c r="J18" s="22"/>
      <c r="K18" s="22"/>
      <c r="L18" s="22"/>
      <c r="M18" s="22"/>
      <c r="N18" s="23"/>
      <c r="O18" s="37"/>
      <c r="Q18" s="48"/>
      <c r="T18" s="48"/>
    </row>
    <row r="19" spans="1:20" ht="18.75">
      <c r="A19" s="2"/>
      <c r="B19" s="29" t="s">
        <v>20</v>
      </c>
      <c r="C19" s="67"/>
      <c r="D19" s="39" t="s">
        <v>155</v>
      </c>
      <c r="E19" s="67"/>
      <c r="F19" s="25" t="s">
        <v>155</v>
      </c>
      <c r="G19" s="37"/>
      <c r="H19" s="32" t="s">
        <v>22</v>
      </c>
      <c r="I19" s="19"/>
      <c r="J19" s="19"/>
      <c r="K19" s="19"/>
      <c r="L19" s="19"/>
      <c r="M19" s="19"/>
      <c r="N19" s="26"/>
      <c r="O19" s="37"/>
      <c r="Q19" s="48"/>
      <c r="T19" s="48"/>
    </row>
    <row r="20" spans="1:20" ht="18.75">
      <c r="A20" s="2"/>
      <c r="B20" s="29" t="s">
        <v>23</v>
      </c>
      <c r="C20" s="67"/>
      <c r="D20" s="39" t="s">
        <v>155</v>
      </c>
      <c r="E20" s="67"/>
      <c r="F20" s="25" t="s">
        <v>155</v>
      </c>
      <c r="G20" s="37"/>
      <c r="H20" s="109" t="s">
        <v>24</v>
      </c>
      <c r="I20" s="109"/>
      <c r="J20" s="109"/>
      <c r="K20" s="109"/>
      <c r="L20" s="109"/>
      <c r="M20" s="109"/>
      <c r="N20" s="110"/>
      <c r="O20" s="37"/>
      <c r="Q20" s="48"/>
      <c r="T20" s="48"/>
    </row>
    <row r="21" spans="1:20" ht="18.75">
      <c r="A21" s="2"/>
      <c r="B21" s="29" t="s">
        <v>25</v>
      </c>
      <c r="C21" s="67"/>
      <c r="D21" s="39" t="s">
        <v>26</v>
      </c>
      <c r="E21" s="67"/>
      <c r="F21" s="25" t="s">
        <v>26</v>
      </c>
      <c r="G21" s="37"/>
      <c r="H21" s="109" t="s">
        <v>124</v>
      </c>
      <c r="I21" s="109"/>
      <c r="J21" s="109"/>
      <c r="K21" s="109"/>
      <c r="L21" s="109"/>
      <c r="M21" s="109"/>
      <c r="N21" s="110"/>
      <c r="O21" s="37"/>
      <c r="Q21" s="48"/>
      <c r="T21" s="48"/>
    </row>
    <row r="22" spans="1:20" ht="18.75">
      <c r="A22" s="2"/>
      <c r="B22" s="29" t="s">
        <v>27</v>
      </c>
      <c r="C22" s="68"/>
      <c r="D22" s="39" t="s">
        <v>26</v>
      </c>
      <c r="E22" s="31">
        <f>ROUND(E21/IF(E21&lt;=30,'EU Values'!B45,IF(AND(E21&gt;30,E21&lt;=75),'EU Values'!B46,IF(AND(E21&gt;75,E21&lt;=105),'EU Values'!B47,IF(AND(E21&gt;105,E21&lt;=405),'EU Values'!B48,IF(E21&gt;405,'EU Values'!B49,1))))),2)</f>
        <v>0</v>
      </c>
      <c r="F22" s="25" t="s">
        <v>26</v>
      </c>
      <c r="G22" s="37"/>
      <c r="H22" s="111" t="s">
        <v>28</v>
      </c>
      <c r="I22" s="111"/>
      <c r="J22" s="111"/>
      <c r="K22" s="111"/>
      <c r="L22" s="111"/>
      <c r="M22" s="111"/>
      <c r="N22" s="111"/>
      <c r="O22" s="37"/>
      <c r="Q22" s="48"/>
      <c r="T22" s="48"/>
    </row>
    <row r="23" spans="1:20" ht="18.75">
      <c r="A23" s="2"/>
      <c r="B23" s="29" t="s">
        <v>29</v>
      </c>
      <c r="C23" s="67"/>
      <c r="D23" s="39" t="s">
        <v>26</v>
      </c>
      <c r="E23" s="67"/>
      <c r="F23" s="25" t="s">
        <v>26</v>
      </c>
      <c r="G23" s="37"/>
      <c r="H23" s="109" t="s">
        <v>30</v>
      </c>
      <c r="I23" s="109"/>
      <c r="J23" s="109"/>
      <c r="K23" s="109"/>
      <c r="L23" s="109"/>
      <c r="M23" s="109"/>
      <c r="N23" s="110"/>
      <c r="O23" s="37"/>
      <c r="Q23" s="48"/>
      <c r="T23" s="48"/>
    </row>
    <row r="24" spans="1:20" ht="17.25">
      <c r="A24" s="2"/>
      <c r="B24" s="38" t="s">
        <v>111</v>
      </c>
      <c r="C24" s="68"/>
      <c r="D24" s="39" t="s">
        <v>155</v>
      </c>
      <c r="E24" s="31">
        <f>'EU Values'!B40</f>
        <v>1</v>
      </c>
      <c r="F24" s="39" t="s">
        <v>155</v>
      </c>
      <c r="G24" s="2"/>
      <c r="H24" s="103" t="s">
        <v>112</v>
      </c>
      <c r="I24" s="104"/>
      <c r="J24" s="104"/>
      <c r="K24" s="104"/>
      <c r="L24" s="104"/>
      <c r="M24" s="104"/>
      <c r="N24" s="105"/>
      <c r="O24" s="4"/>
    </row>
    <row r="25" spans="1:20" ht="17.25">
      <c r="A25" s="2"/>
      <c r="B25" s="38" t="s">
        <v>120</v>
      </c>
      <c r="C25" s="67"/>
      <c r="D25" s="39" t="s">
        <v>103</v>
      </c>
      <c r="E25" s="55">
        <f>'EU Values'!$B$41</f>
        <v>4015</v>
      </c>
      <c r="F25" s="39" t="s">
        <v>103</v>
      </c>
      <c r="G25" s="2"/>
      <c r="H25" s="40" t="s">
        <v>122</v>
      </c>
      <c r="I25" s="41"/>
      <c r="J25" s="41"/>
      <c r="K25" s="41"/>
      <c r="L25" s="41"/>
      <c r="M25" s="41"/>
      <c r="N25" s="42"/>
      <c r="O25" s="4"/>
    </row>
    <row r="26" spans="1:20" ht="17.25">
      <c r="A26" s="2"/>
      <c r="B26" s="38" t="s">
        <v>121</v>
      </c>
      <c r="C26" s="67"/>
      <c r="D26" s="39" t="s">
        <v>103</v>
      </c>
      <c r="E26" s="55">
        <f>'EU Values'!$B$41</f>
        <v>4015</v>
      </c>
      <c r="F26" s="39" t="s">
        <v>103</v>
      </c>
      <c r="G26" s="2"/>
      <c r="H26" s="40" t="s">
        <v>123</v>
      </c>
      <c r="I26" s="41"/>
      <c r="J26" s="41"/>
      <c r="K26" s="41"/>
      <c r="L26" s="41"/>
      <c r="M26" s="41"/>
      <c r="N26" s="42"/>
      <c r="O26" s="4"/>
    </row>
    <row r="27" spans="1:20">
      <c r="A27" s="2"/>
      <c r="B27" s="45"/>
      <c r="C27" s="45"/>
      <c r="D27" s="45"/>
      <c r="E27" s="45"/>
      <c r="F27" s="45"/>
      <c r="G27" s="45"/>
      <c r="H27" s="45"/>
      <c r="I27" s="45"/>
      <c r="J27" s="45"/>
      <c r="K27" s="45"/>
      <c r="L27" s="45"/>
      <c r="M27" s="45"/>
      <c r="N27" s="45"/>
      <c r="O27" s="45"/>
      <c r="Q27" s="48"/>
      <c r="T27" s="48"/>
    </row>
    <row r="28" spans="1:20">
      <c r="A28" s="2"/>
      <c r="B28" s="45"/>
      <c r="C28" s="80" t="s">
        <v>153</v>
      </c>
      <c r="D28" s="45"/>
      <c r="E28" s="45"/>
      <c r="F28" s="45"/>
      <c r="G28" s="45"/>
      <c r="H28" s="45"/>
      <c r="I28" s="45"/>
      <c r="J28" s="45"/>
      <c r="K28" s="45"/>
      <c r="L28" s="45"/>
      <c r="M28" s="45"/>
      <c r="N28" s="45"/>
      <c r="O28" s="45"/>
      <c r="Q28" s="48"/>
      <c r="T28" s="48"/>
    </row>
    <row r="29" spans="1:20">
      <c r="A29" s="2"/>
      <c r="B29" s="45"/>
      <c r="C29" s="45"/>
      <c r="D29" s="45"/>
      <c r="E29" s="45"/>
      <c r="F29" s="45"/>
      <c r="G29" s="45"/>
      <c r="H29" s="45"/>
      <c r="I29" s="45"/>
      <c r="J29" s="45"/>
      <c r="K29" s="45"/>
      <c r="L29" s="45"/>
      <c r="M29" s="45"/>
      <c r="N29" s="45"/>
      <c r="O29" s="45"/>
      <c r="Q29" s="48"/>
      <c r="T29" s="48"/>
    </row>
    <row r="30" spans="1:20">
      <c r="A30" s="2"/>
      <c r="B30" s="37"/>
      <c r="C30" s="36" t="s">
        <v>152</v>
      </c>
      <c r="D30" s="36" t="s">
        <v>18</v>
      </c>
      <c r="E30" s="36" t="s">
        <v>2</v>
      </c>
      <c r="F30" s="36" t="s">
        <v>18</v>
      </c>
      <c r="G30" s="37"/>
      <c r="H30" s="98" t="s">
        <v>7</v>
      </c>
      <c r="I30" s="98"/>
      <c r="J30" s="98"/>
      <c r="K30" s="98"/>
      <c r="L30" s="98"/>
      <c r="M30" s="98"/>
      <c r="N30" s="98"/>
      <c r="O30" s="37"/>
      <c r="Q30" s="48"/>
      <c r="T30" s="48"/>
    </row>
    <row r="31" spans="1:20" ht="18.75">
      <c r="A31" s="2"/>
      <c r="B31" s="30" t="s">
        <v>31</v>
      </c>
      <c r="C31" s="69">
        <v>0</v>
      </c>
      <c r="D31" s="95" t="s">
        <v>32</v>
      </c>
      <c r="E31" s="69">
        <v>0</v>
      </c>
      <c r="F31" s="95" t="s">
        <v>32</v>
      </c>
      <c r="G31" s="37"/>
      <c r="H31" s="97" t="s">
        <v>147</v>
      </c>
      <c r="I31" s="97"/>
      <c r="J31" s="97"/>
      <c r="K31" s="97"/>
      <c r="L31" s="97"/>
      <c r="M31" s="97"/>
      <c r="N31" s="97"/>
      <c r="O31" s="37"/>
      <c r="Q31" s="48"/>
      <c r="T31" s="48"/>
    </row>
    <row r="32" spans="1:20" ht="18.75">
      <c r="A32" s="2"/>
      <c r="B32" s="30" t="s">
        <v>33</v>
      </c>
      <c r="C32" s="69">
        <v>0</v>
      </c>
      <c r="D32" s="95"/>
      <c r="E32" s="69">
        <v>0</v>
      </c>
      <c r="F32" s="95"/>
      <c r="G32" s="37"/>
      <c r="H32" s="97"/>
      <c r="I32" s="97"/>
      <c r="J32" s="97"/>
      <c r="K32" s="97"/>
      <c r="L32" s="97"/>
      <c r="M32" s="97"/>
      <c r="N32" s="97"/>
      <c r="O32" s="37"/>
      <c r="Q32" s="48"/>
      <c r="T32" s="48"/>
    </row>
    <row r="33" spans="1:20" ht="18.75">
      <c r="A33" s="2"/>
      <c r="B33" s="30" t="s">
        <v>34</v>
      </c>
      <c r="C33" s="69">
        <v>0</v>
      </c>
      <c r="D33" s="95"/>
      <c r="E33" s="69">
        <v>0</v>
      </c>
      <c r="F33" s="95"/>
      <c r="G33" s="37"/>
      <c r="H33" s="97"/>
      <c r="I33" s="97"/>
      <c r="J33" s="97"/>
      <c r="K33" s="97"/>
      <c r="L33" s="97"/>
      <c r="M33" s="97"/>
      <c r="N33" s="97"/>
      <c r="O33" s="37"/>
      <c r="Q33" s="48"/>
      <c r="T33" s="48"/>
    </row>
    <row r="34" spans="1:20" ht="18.75">
      <c r="A34" s="2"/>
      <c r="B34" s="30" t="s">
        <v>35</v>
      </c>
      <c r="C34" s="70">
        <v>0</v>
      </c>
      <c r="D34" s="96" t="s">
        <v>141</v>
      </c>
      <c r="E34" s="70">
        <f>C34</f>
        <v>0</v>
      </c>
      <c r="F34" s="96" t="s">
        <v>141</v>
      </c>
      <c r="G34" s="37"/>
      <c r="H34" s="97"/>
      <c r="I34" s="97"/>
      <c r="J34" s="97"/>
      <c r="K34" s="97"/>
      <c r="L34" s="97"/>
      <c r="M34" s="97"/>
      <c r="N34" s="97"/>
      <c r="O34" s="37"/>
      <c r="Q34" s="48"/>
      <c r="T34" s="48"/>
    </row>
    <row r="35" spans="1:20" ht="18.75">
      <c r="A35" s="2"/>
      <c r="B35" s="30" t="s">
        <v>36</v>
      </c>
      <c r="C35" s="70">
        <v>0</v>
      </c>
      <c r="D35" s="96"/>
      <c r="E35" s="70">
        <f>C35</f>
        <v>0</v>
      </c>
      <c r="F35" s="96"/>
      <c r="G35" s="37"/>
      <c r="H35" s="97"/>
      <c r="I35" s="97"/>
      <c r="J35" s="97"/>
      <c r="K35" s="97"/>
      <c r="L35" s="97"/>
      <c r="M35" s="97"/>
      <c r="N35" s="97"/>
      <c r="O35" s="37"/>
      <c r="Q35" s="48"/>
      <c r="T35" s="48"/>
    </row>
    <row r="36" spans="1:20" ht="18.75">
      <c r="A36" s="2"/>
      <c r="B36" s="30" t="s">
        <v>37</v>
      </c>
      <c r="C36" s="70">
        <v>0</v>
      </c>
      <c r="D36" s="96"/>
      <c r="E36" s="70">
        <f>C36</f>
        <v>0</v>
      </c>
      <c r="F36" s="96"/>
      <c r="G36" s="37"/>
      <c r="H36" s="97"/>
      <c r="I36" s="97"/>
      <c r="J36" s="97"/>
      <c r="K36" s="97"/>
      <c r="L36" s="97"/>
      <c r="M36" s="97"/>
      <c r="N36" s="97"/>
      <c r="O36" s="37"/>
      <c r="Q36" s="48"/>
      <c r="T36" s="48"/>
    </row>
    <row r="37" spans="1:20">
      <c r="A37" s="2"/>
      <c r="B37" s="37"/>
      <c r="C37" s="2"/>
      <c r="D37" s="2"/>
      <c r="E37" s="2"/>
      <c r="F37" s="2"/>
      <c r="G37" s="2"/>
      <c r="H37" s="2"/>
      <c r="I37" s="2"/>
      <c r="J37" s="2"/>
      <c r="K37" s="2"/>
      <c r="L37" s="2"/>
      <c r="M37" s="2"/>
      <c r="N37" s="2"/>
      <c r="O37" s="2"/>
      <c r="Q37" s="48"/>
      <c r="T37" s="48"/>
    </row>
    <row r="38" spans="1:20">
      <c r="A38" s="2"/>
      <c r="B38" s="37"/>
      <c r="C38" s="80" t="s">
        <v>154</v>
      </c>
      <c r="D38" s="2"/>
      <c r="E38" s="2"/>
      <c r="F38" s="2"/>
      <c r="G38" s="2"/>
      <c r="H38" s="2"/>
      <c r="I38" s="2"/>
      <c r="J38" s="2"/>
      <c r="K38" s="2"/>
      <c r="L38" s="2"/>
      <c r="M38" s="2"/>
      <c r="N38" s="2"/>
      <c r="O38" s="2"/>
      <c r="Q38" s="48"/>
      <c r="T38" s="48"/>
    </row>
    <row r="39" spans="1:20">
      <c r="A39" s="2"/>
      <c r="B39" s="37"/>
      <c r="C39" s="2"/>
      <c r="D39" s="2"/>
      <c r="E39" s="2"/>
      <c r="F39" s="2"/>
      <c r="G39" s="2"/>
      <c r="H39" s="2"/>
      <c r="I39" s="2"/>
      <c r="J39" s="2"/>
      <c r="K39" s="2"/>
      <c r="L39" s="2"/>
      <c r="M39" s="2"/>
      <c r="N39" s="2"/>
      <c r="O39" s="2"/>
      <c r="Q39" s="48"/>
      <c r="T39" s="48"/>
    </row>
    <row r="40" spans="1:20">
      <c r="A40" s="2"/>
      <c r="B40" s="37"/>
      <c r="C40" s="36" t="s">
        <v>152</v>
      </c>
      <c r="D40" s="36" t="s">
        <v>18</v>
      </c>
      <c r="E40" s="36" t="s">
        <v>2</v>
      </c>
      <c r="F40" s="36" t="s">
        <v>18</v>
      </c>
      <c r="G40" s="37"/>
      <c r="H40" s="98" t="s">
        <v>7</v>
      </c>
      <c r="I40" s="98"/>
      <c r="J40" s="98"/>
      <c r="K40" s="98"/>
      <c r="L40" s="98"/>
      <c r="M40" s="98"/>
      <c r="N40" s="98"/>
      <c r="O40" s="37"/>
      <c r="Q40" s="48"/>
      <c r="T40" s="48"/>
    </row>
    <row r="41" spans="1:20" ht="18.75">
      <c r="A41" s="2"/>
      <c r="B41" s="44" t="s">
        <v>114</v>
      </c>
      <c r="C41" s="69">
        <v>0</v>
      </c>
      <c r="D41" s="95" t="s">
        <v>32</v>
      </c>
      <c r="E41" s="69">
        <v>0</v>
      </c>
      <c r="F41" s="95" t="s">
        <v>32</v>
      </c>
      <c r="G41" s="37"/>
      <c r="H41" s="97" t="s">
        <v>148</v>
      </c>
      <c r="I41" s="97"/>
      <c r="J41" s="97"/>
      <c r="K41" s="97"/>
      <c r="L41" s="97"/>
      <c r="M41" s="97"/>
      <c r="N41" s="97"/>
      <c r="O41" s="37"/>
      <c r="Q41" s="48"/>
      <c r="T41" s="48"/>
    </row>
    <row r="42" spans="1:20" ht="18.75">
      <c r="A42" s="2"/>
      <c r="B42" s="44" t="s">
        <v>115</v>
      </c>
      <c r="C42" s="69">
        <v>0</v>
      </c>
      <c r="D42" s="95"/>
      <c r="E42" s="69">
        <v>0</v>
      </c>
      <c r="F42" s="95"/>
      <c r="G42" s="37"/>
      <c r="H42" s="97"/>
      <c r="I42" s="97"/>
      <c r="J42" s="97"/>
      <c r="K42" s="97"/>
      <c r="L42" s="97"/>
      <c r="M42" s="97"/>
      <c r="N42" s="97"/>
      <c r="O42" s="37"/>
      <c r="Q42" s="48"/>
      <c r="T42" s="48"/>
    </row>
    <row r="43" spans="1:20" ht="18.75">
      <c r="A43" s="2"/>
      <c r="B43" s="44" t="s">
        <v>116</v>
      </c>
      <c r="C43" s="69">
        <v>0</v>
      </c>
      <c r="D43" s="95"/>
      <c r="E43" s="69">
        <v>0</v>
      </c>
      <c r="F43" s="95"/>
      <c r="G43" s="37"/>
      <c r="H43" s="97"/>
      <c r="I43" s="97"/>
      <c r="J43" s="97"/>
      <c r="K43" s="97"/>
      <c r="L43" s="97"/>
      <c r="M43" s="97"/>
      <c r="N43" s="97"/>
      <c r="O43" s="37"/>
      <c r="Q43" s="48"/>
      <c r="T43" s="48"/>
    </row>
    <row r="44" spans="1:20" ht="18.75">
      <c r="A44" s="2"/>
      <c r="B44" s="44" t="s">
        <v>117</v>
      </c>
      <c r="C44" s="70">
        <v>0</v>
      </c>
      <c r="D44" s="96" t="s">
        <v>141</v>
      </c>
      <c r="E44" s="71">
        <f>C44</f>
        <v>0</v>
      </c>
      <c r="F44" s="96" t="s">
        <v>141</v>
      </c>
      <c r="G44" s="37"/>
      <c r="H44" s="97"/>
      <c r="I44" s="97"/>
      <c r="J44" s="97"/>
      <c r="K44" s="97"/>
      <c r="L44" s="97"/>
      <c r="M44" s="97"/>
      <c r="N44" s="97"/>
      <c r="O44" s="37"/>
      <c r="Q44" s="48"/>
      <c r="T44" s="48"/>
    </row>
    <row r="45" spans="1:20" ht="18.75">
      <c r="A45" s="2"/>
      <c r="B45" s="44" t="s">
        <v>118</v>
      </c>
      <c r="C45" s="70">
        <v>0</v>
      </c>
      <c r="D45" s="96"/>
      <c r="E45" s="71">
        <f t="shared" ref="E45:E46" si="0">C45</f>
        <v>0</v>
      </c>
      <c r="F45" s="96"/>
      <c r="G45" s="37"/>
      <c r="H45" s="97"/>
      <c r="I45" s="97"/>
      <c r="J45" s="97"/>
      <c r="K45" s="97"/>
      <c r="L45" s="97"/>
      <c r="M45" s="97"/>
      <c r="N45" s="97"/>
      <c r="O45" s="37"/>
      <c r="Q45" s="48"/>
      <c r="T45" s="48"/>
    </row>
    <row r="46" spans="1:20" ht="18.75">
      <c r="A46" s="2"/>
      <c r="B46" s="44" t="s">
        <v>119</v>
      </c>
      <c r="C46" s="70">
        <v>0</v>
      </c>
      <c r="D46" s="96"/>
      <c r="E46" s="71">
        <f t="shared" si="0"/>
        <v>0</v>
      </c>
      <c r="F46" s="96"/>
      <c r="G46" s="37"/>
      <c r="H46" s="97"/>
      <c r="I46" s="97"/>
      <c r="J46" s="97"/>
      <c r="K46" s="97"/>
      <c r="L46" s="97"/>
      <c r="M46" s="97"/>
      <c r="N46" s="97"/>
      <c r="O46" s="37"/>
      <c r="Q46" s="48"/>
      <c r="T46" s="48"/>
    </row>
    <row r="47" spans="1:20">
      <c r="A47" s="2"/>
      <c r="B47" s="37"/>
      <c r="C47" s="37"/>
      <c r="D47" s="37"/>
      <c r="E47" s="37"/>
      <c r="F47" s="37"/>
      <c r="G47" s="37"/>
      <c r="H47" s="37"/>
      <c r="I47" s="37"/>
      <c r="J47" s="37"/>
      <c r="K47" s="37"/>
      <c r="L47" s="37"/>
      <c r="M47" s="37"/>
      <c r="N47" s="37"/>
      <c r="O47" s="37"/>
      <c r="Q47" s="48"/>
      <c r="T47" s="48"/>
    </row>
    <row r="48" spans="1:20" ht="19.5">
      <c r="A48" s="2"/>
      <c r="B48" s="91" t="s">
        <v>43</v>
      </c>
      <c r="C48" s="91"/>
      <c r="D48" s="91"/>
      <c r="E48" s="91"/>
      <c r="F48" s="91"/>
      <c r="G48" s="91"/>
      <c r="H48" s="1"/>
      <c r="I48" s="1"/>
      <c r="J48" s="1"/>
      <c r="K48" s="1"/>
      <c r="L48" s="1"/>
      <c r="M48" s="1"/>
      <c r="N48" s="1"/>
      <c r="O48" s="1"/>
    </row>
    <row r="49" spans="1:15">
      <c r="A49" s="2"/>
      <c r="B49" s="2"/>
      <c r="C49" s="2"/>
      <c r="D49" s="4"/>
      <c r="E49" s="2"/>
      <c r="F49" s="2"/>
      <c r="G49" s="5"/>
      <c r="H49" s="5"/>
      <c r="I49" s="5"/>
      <c r="J49" s="5"/>
      <c r="K49" s="5"/>
      <c r="L49" s="5"/>
      <c r="M49" s="5"/>
      <c r="N49" s="5"/>
      <c r="O49" s="5"/>
    </row>
    <row r="50" spans="1:15">
      <c r="A50" s="2"/>
      <c r="B50" s="2"/>
      <c r="C50" s="2"/>
      <c r="D50" s="4"/>
      <c r="E50" s="2"/>
      <c r="F50" s="2"/>
      <c r="G50" s="5"/>
      <c r="H50" s="5"/>
      <c r="I50" s="5"/>
      <c r="J50" s="5"/>
      <c r="K50" s="5"/>
      <c r="L50" s="5"/>
      <c r="M50" s="5"/>
      <c r="N50" s="5"/>
      <c r="O50" s="5"/>
    </row>
    <row r="51" spans="1:15" ht="16.5">
      <c r="A51" s="2"/>
      <c r="B51" s="99" t="s">
        <v>44</v>
      </c>
      <c r="C51" s="99"/>
      <c r="D51" s="99"/>
      <c r="E51" s="99"/>
      <c r="F51" s="99"/>
      <c r="G51" s="99"/>
      <c r="H51" s="5"/>
      <c r="I51" s="5"/>
      <c r="J51" s="5"/>
      <c r="K51" s="5"/>
      <c r="L51" s="5" t="s">
        <v>45</v>
      </c>
      <c r="M51" s="5"/>
      <c r="N51" s="5"/>
      <c r="O51" s="5"/>
    </row>
    <row r="52" spans="1:15">
      <c r="A52" s="2"/>
      <c r="B52" s="2"/>
      <c r="C52" s="2"/>
      <c r="D52" s="4"/>
      <c r="E52" s="2"/>
      <c r="F52" s="2"/>
      <c r="G52" s="5"/>
      <c r="H52" s="5"/>
      <c r="I52" s="5"/>
      <c r="J52" s="5"/>
      <c r="K52" s="5"/>
      <c r="L52" s="5"/>
      <c r="M52" s="5"/>
      <c r="N52" s="5"/>
      <c r="O52" s="5"/>
    </row>
    <row r="53" spans="1:15">
      <c r="A53" s="2"/>
      <c r="B53" s="2"/>
      <c r="C53" s="2"/>
      <c r="D53" s="4"/>
      <c r="E53" s="2"/>
      <c r="F53" s="2"/>
      <c r="G53" s="5"/>
      <c r="H53" s="5"/>
      <c r="I53" s="5"/>
      <c r="J53" s="5"/>
      <c r="K53" s="5"/>
      <c r="L53" s="5"/>
      <c r="M53" s="5"/>
      <c r="N53" s="5"/>
      <c r="O53" s="5"/>
    </row>
    <row r="54" spans="1:15" ht="16.5">
      <c r="A54" s="2"/>
      <c r="B54" s="99" t="s">
        <v>138</v>
      </c>
      <c r="C54" s="99"/>
      <c r="D54" s="99"/>
      <c r="E54" s="99"/>
      <c r="F54" s="99"/>
      <c r="G54" s="99"/>
      <c r="H54" s="5"/>
      <c r="I54" s="5"/>
      <c r="J54" s="5"/>
      <c r="K54" s="5"/>
      <c r="L54" s="5" t="s">
        <v>45</v>
      </c>
      <c r="M54" s="5"/>
      <c r="N54" s="5"/>
      <c r="O54" s="5"/>
    </row>
    <row r="55" spans="1:15">
      <c r="A55" s="2"/>
      <c r="B55" s="2"/>
      <c r="C55" s="2"/>
      <c r="D55" s="4"/>
      <c r="E55" s="2"/>
      <c r="F55" s="2"/>
      <c r="G55" s="5"/>
      <c r="H55" s="5"/>
      <c r="I55" s="5"/>
      <c r="J55" s="5"/>
      <c r="K55" s="5"/>
      <c r="L55" s="5"/>
      <c r="M55" s="5"/>
      <c r="N55" s="5"/>
      <c r="O55" s="5"/>
    </row>
    <row r="56" spans="1:15">
      <c r="A56" s="2"/>
      <c r="B56" s="2"/>
      <c r="C56" s="2"/>
      <c r="D56" s="4"/>
      <c r="E56" s="2"/>
      <c r="F56" s="2"/>
      <c r="G56" s="5"/>
      <c r="H56" s="5"/>
      <c r="I56" s="5"/>
      <c r="J56" s="5"/>
      <c r="K56" s="5"/>
      <c r="L56" s="5"/>
      <c r="M56" s="5"/>
      <c r="N56" s="5"/>
      <c r="O56" s="5"/>
    </row>
    <row r="57" spans="1:15" ht="16.5">
      <c r="A57" s="2"/>
      <c r="B57" s="99" t="s">
        <v>150</v>
      </c>
      <c r="C57" s="99"/>
      <c r="D57" s="99"/>
      <c r="E57" s="99"/>
      <c r="F57" s="99"/>
      <c r="G57" s="99"/>
      <c r="H57" s="5"/>
      <c r="I57" s="5"/>
      <c r="J57" s="5"/>
      <c r="K57" s="5"/>
      <c r="L57" s="5"/>
      <c r="M57" s="5"/>
      <c r="N57" s="5"/>
      <c r="O57" s="5"/>
    </row>
    <row r="58" spans="1:15">
      <c r="A58" s="2"/>
      <c r="B58" s="2"/>
      <c r="C58" s="2"/>
      <c r="D58" s="4"/>
      <c r="E58" s="2"/>
      <c r="F58" s="2"/>
      <c r="G58" s="5"/>
      <c r="H58" s="5"/>
      <c r="I58" s="5"/>
      <c r="J58" s="5"/>
      <c r="K58" s="5"/>
      <c r="L58" s="5"/>
      <c r="M58" s="5"/>
      <c r="N58" s="5"/>
      <c r="O58" s="5"/>
    </row>
    <row r="59" spans="1:15">
      <c r="A59" s="2"/>
      <c r="B59" s="2"/>
      <c r="C59" s="2"/>
      <c r="D59" s="4"/>
      <c r="E59" s="2"/>
      <c r="F59" s="2"/>
      <c r="G59" s="5"/>
      <c r="H59" s="5"/>
      <c r="I59" s="5"/>
      <c r="J59" s="5"/>
      <c r="K59" s="5"/>
      <c r="L59" s="5"/>
      <c r="M59" s="5"/>
      <c r="N59" s="5"/>
      <c r="O59" s="5"/>
    </row>
    <row r="60" spans="1:15" ht="18">
      <c r="A60" s="2"/>
      <c r="B60" s="99" t="s">
        <v>46</v>
      </c>
      <c r="C60" s="99"/>
      <c r="D60" s="99"/>
      <c r="E60" s="99"/>
      <c r="F60" s="99"/>
      <c r="G60" s="99"/>
      <c r="H60" s="5"/>
      <c r="I60" s="5"/>
      <c r="J60" s="5"/>
      <c r="K60" s="5"/>
      <c r="L60" s="5"/>
      <c r="M60" s="17"/>
      <c r="N60" s="5"/>
      <c r="O60" s="5"/>
    </row>
    <row r="61" spans="1:15">
      <c r="A61" s="2"/>
      <c r="B61" s="2"/>
      <c r="C61" s="2"/>
      <c r="D61" s="4"/>
      <c r="E61" s="2"/>
      <c r="F61" s="2"/>
      <c r="G61" s="5"/>
      <c r="H61" s="5"/>
      <c r="I61" s="5"/>
      <c r="J61" s="5"/>
      <c r="K61" s="5"/>
      <c r="L61" s="5"/>
      <c r="M61" s="5"/>
      <c r="N61" s="5"/>
      <c r="O61" s="5"/>
    </row>
    <row r="62" spans="1:15">
      <c r="A62" s="2"/>
      <c r="B62" s="2"/>
      <c r="C62" s="2"/>
      <c r="D62" s="4"/>
      <c r="E62" s="2"/>
      <c r="F62" s="2"/>
      <c r="G62" s="5"/>
      <c r="H62" s="5"/>
      <c r="I62" s="5"/>
      <c r="J62" s="5"/>
      <c r="K62" s="5"/>
      <c r="L62" s="5"/>
      <c r="M62" s="5"/>
      <c r="N62" s="5"/>
      <c r="O62" s="5"/>
    </row>
    <row r="63" spans="1:15" ht="19.5">
      <c r="A63" s="2"/>
      <c r="B63" s="91" t="s">
        <v>125</v>
      </c>
      <c r="C63" s="91"/>
      <c r="D63" s="91"/>
      <c r="E63" s="91"/>
      <c r="F63" s="91"/>
      <c r="G63" s="91"/>
      <c r="H63" s="5"/>
      <c r="I63" s="5"/>
      <c r="J63" s="5"/>
      <c r="K63" s="5"/>
      <c r="L63" s="5"/>
      <c r="M63" s="5"/>
      <c r="N63" s="5"/>
      <c r="O63" s="5"/>
    </row>
    <row r="64" spans="1:15">
      <c r="A64" s="2"/>
      <c r="B64" s="2"/>
      <c r="C64" s="2"/>
      <c r="D64" s="4"/>
      <c r="E64" s="2"/>
      <c r="F64" s="2"/>
      <c r="G64" s="5"/>
      <c r="H64" s="5"/>
      <c r="I64" s="5"/>
      <c r="J64" s="5"/>
      <c r="K64" s="5"/>
      <c r="L64" s="5"/>
      <c r="M64" s="5"/>
      <c r="N64" s="5"/>
      <c r="O64" s="5"/>
    </row>
    <row r="65" spans="1:21">
      <c r="A65" s="2"/>
      <c r="B65" s="2"/>
      <c r="C65" s="36" t="s">
        <v>152</v>
      </c>
      <c r="D65" s="36" t="s">
        <v>18</v>
      </c>
      <c r="E65" s="36" t="s">
        <v>2</v>
      </c>
      <c r="F65" s="36" t="s">
        <v>18</v>
      </c>
      <c r="G65" s="5"/>
      <c r="H65" s="16" t="s">
        <v>7</v>
      </c>
      <c r="I65" s="16"/>
      <c r="J65" s="16"/>
      <c r="K65" s="16"/>
      <c r="L65" s="16"/>
      <c r="M65" s="16"/>
      <c r="N65" s="16"/>
      <c r="O65" s="5"/>
    </row>
    <row r="66" spans="1:21">
      <c r="A66" s="2"/>
      <c r="B66" s="3" t="s">
        <v>47</v>
      </c>
      <c r="C66" s="62">
        <f>IFERROR(ROUND(((C19*SUMPRODUCT('EU Values'!B55:B58,'EU Values'!C55:C58)/1000-C20*SUMPRODUCT('EU Values'!B62:B65,'EU Values'!C62:C65)/1000))*C24,3),"insufficient data")</f>
        <v>0</v>
      </c>
      <c r="D66" s="63" t="s">
        <v>48</v>
      </c>
      <c r="E66" s="62">
        <f>IFERROR(ROUND(((E19*SUMPRODUCT('EU Values'!D55:D58,'EU Values'!E55:E58)/1000-E20*SUMPRODUCT('EU Values'!D62:D65,'EU Values'!E62:E65)/1000))*E24,3),"insufficient data")</f>
        <v>0</v>
      </c>
      <c r="F66" s="63" t="s">
        <v>48</v>
      </c>
      <c r="G66" s="2"/>
      <c r="H66" s="88" t="s">
        <v>49</v>
      </c>
      <c r="I66" s="89"/>
      <c r="J66" s="89"/>
      <c r="K66" s="89"/>
      <c r="L66" s="89"/>
      <c r="M66" s="89"/>
      <c r="N66" s="90"/>
      <c r="O66" s="5"/>
    </row>
    <row r="67" spans="1:21">
      <c r="A67" s="2"/>
      <c r="B67" s="3" t="s">
        <v>137</v>
      </c>
      <c r="C67" s="62">
        <f>IFERROR(ROUND(((C19*SUMPRODUCT('EU Values'!B55:B58,'EU Values'!C55:C58)/1000-C20*SUMPRODUCT('EU Values'!B62:B65,'EU Values'!C62:C65)/1000))*C24,3),"insufficient data")</f>
        <v>0</v>
      </c>
      <c r="D67" s="63" t="s">
        <v>48</v>
      </c>
      <c r="E67" s="62">
        <f>IFERROR(ROUND(((E19*SUMPRODUCT('EU Values'!D55:D58,'EU Values'!E55:E58)/1000-E20*SUMPRODUCT('EU Values'!D62:D65,'EU Values'!E62:E65)/1000))*E24,3),"insufficient data")</f>
        <v>0</v>
      </c>
      <c r="F67" s="63" t="s">
        <v>48</v>
      </c>
      <c r="G67" s="2"/>
      <c r="H67" s="88" t="s">
        <v>135</v>
      </c>
      <c r="I67" s="89"/>
      <c r="J67" s="89"/>
      <c r="K67" s="89"/>
      <c r="L67" s="89"/>
      <c r="M67" s="89"/>
      <c r="N67" s="90"/>
      <c r="O67" s="5"/>
    </row>
    <row r="68" spans="1:21">
      <c r="A68" s="2"/>
      <c r="B68" s="3" t="s">
        <v>151</v>
      </c>
      <c r="C68" s="62">
        <f>IFERROR(C66*F15,"insufficient data")</f>
        <v>0</v>
      </c>
      <c r="D68" s="63" t="s">
        <v>48</v>
      </c>
      <c r="E68" s="62">
        <f>IFERROR(E66*F15,"insufficient data")</f>
        <v>0</v>
      </c>
      <c r="F68" s="63" t="s">
        <v>48</v>
      </c>
      <c r="G68" s="2"/>
      <c r="H68" s="88" t="s">
        <v>136</v>
      </c>
      <c r="I68" s="89"/>
      <c r="J68" s="89"/>
      <c r="K68" s="89"/>
      <c r="L68" s="89"/>
      <c r="M68" s="89"/>
      <c r="N68" s="90"/>
      <c r="O68" s="5"/>
    </row>
    <row r="69" spans="1:21">
      <c r="A69" s="2"/>
      <c r="B69" s="3" t="s">
        <v>50</v>
      </c>
      <c r="C69" s="64">
        <f>IFERROR((C66*F16)/10^6,"insufficient data")</f>
        <v>0</v>
      </c>
      <c r="D69" s="63" t="s">
        <v>51</v>
      </c>
      <c r="E69" s="64">
        <f>IFERROR((E66*F16)/10^6,"insufficient data")</f>
        <v>0</v>
      </c>
      <c r="F69" s="63" t="s">
        <v>51</v>
      </c>
      <c r="G69" s="2"/>
      <c r="H69" s="88" t="s">
        <v>126</v>
      </c>
      <c r="I69" s="89"/>
      <c r="J69" s="89"/>
      <c r="K69" s="89"/>
      <c r="L69" s="89"/>
      <c r="M69" s="89"/>
      <c r="N69" s="90"/>
      <c r="O69" s="5"/>
    </row>
    <row r="70" spans="1:21">
      <c r="A70" s="2"/>
      <c r="B70" s="2"/>
      <c r="C70" s="2"/>
      <c r="D70" s="4"/>
      <c r="E70" s="2"/>
      <c r="F70" s="2"/>
      <c r="G70" s="5"/>
      <c r="H70" s="5"/>
      <c r="I70" s="5"/>
      <c r="J70" s="5"/>
      <c r="K70" s="5"/>
      <c r="L70" s="5"/>
      <c r="M70" s="5"/>
      <c r="N70" s="5"/>
      <c r="O70" s="5"/>
    </row>
    <row r="71" spans="1:21" ht="19.5">
      <c r="A71" s="2"/>
      <c r="B71" s="91" t="s">
        <v>52</v>
      </c>
      <c r="C71" s="91"/>
      <c r="D71" s="91"/>
      <c r="E71" s="91"/>
      <c r="F71" s="91"/>
      <c r="G71" s="91"/>
      <c r="H71" s="5"/>
      <c r="I71" s="5"/>
      <c r="J71" s="5"/>
      <c r="K71" s="5"/>
      <c r="L71" s="5"/>
      <c r="M71" s="5"/>
      <c r="N71" s="5"/>
      <c r="O71" s="5"/>
    </row>
    <row r="72" spans="1:21">
      <c r="A72" s="2"/>
      <c r="B72" s="2"/>
      <c r="C72" s="2"/>
      <c r="D72" s="2"/>
      <c r="E72" s="2"/>
      <c r="F72" s="2"/>
      <c r="G72" s="2"/>
      <c r="H72" s="2"/>
      <c r="I72" s="2"/>
      <c r="J72" s="2"/>
      <c r="K72" s="2"/>
      <c r="L72" s="2"/>
      <c r="M72" s="2"/>
      <c r="N72" s="2"/>
      <c r="O72" s="2"/>
    </row>
    <row r="73" spans="1:21" ht="31.9" customHeight="1">
      <c r="A73" s="2"/>
      <c r="B73" s="2"/>
      <c r="C73" s="92" t="s">
        <v>53</v>
      </c>
      <c r="D73" s="92"/>
      <c r="E73" s="93" t="s">
        <v>132</v>
      </c>
      <c r="F73" s="94"/>
      <c r="G73" s="2"/>
      <c r="H73" s="16" t="s">
        <v>7</v>
      </c>
      <c r="I73" s="16"/>
      <c r="J73" s="16"/>
      <c r="K73" s="16"/>
      <c r="L73" s="16"/>
      <c r="M73" s="16"/>
      <c r="N73" s="16"/>
      <c r="O73" s="2"/>
      <c r="P73" s="24"/>
      <c r="Q73" s="24"/>
      <c r="R73" s="24"/>
      <c r="S73" s="24"/>
      <c r="T73" s="24"/>
      <c r="U73" s="24"/>
    </row>
    <row r="74" spans="1:21" ht="27" customHeight="1">
      <c r="A74" s="2"/>
      <c r="B74" s="2"/>
      <c r="C74" s="86" t="s">
        <v>54</v>
      </c>
      <c r="D74" s="87"/>
      <c r="E74" s="86" t="s">
        <v>127</v>
      </c>
      <c r="F74" s="87"/>
      <c r="G74" s="2"/>
      <c r="H74" s="83" t="s">
        <v>128</v>
      </c>
      <c r="I74" s="84"/>
      <c r="J74" s="84"/>
      <c r="K74" s="84"/>
      <c r="L74" s="84"/>
      <c r="M74" s="84"/>
      <c r="N74" s="85"/>
      <c r="O74" s="2"/>
      <c r="P74" s="24"/>
      <c r="Q74" s="24"/>
      <c r="R74" s="24"/>
      <c r="S74" s="24"/>
      <c r="T74" s="24"/>
      <c r="U74" s="24"/>
    </row>
    <row r="75" spans="1:21" ht="16.149999999999999" customHeight="1">
      <c r="A75" s="2"/>
      <c r="B75" s="2"/>
      <c r="C75" s="86" t="s">
        <v>55</v>
      </c>
      <c r="D75" s="87"/>
      <c r="E75" s="86" t="s">
        <v>56</v>
      </c>
      <c r="F75" s="87"/>
      <c r="G75" s="2"/>
      <c r="H75" s="88" t="s">
        <v>129</v>
      </c>
      <c r="I75" s="89"/>
      <c r="J75" s="89"/>
      <c r="K75" s="89"/>
      <c r="L75" s="89"/>
      <c r="M75" s="89"/>
      <c r="N75" s="90"/>
      <c r="O75" s="2"/>
      <c r="P75" s="24"/>
      <c r="Q75" s="24"/>
      <c r="R75" s="24"/>
      <c r="S75" s="24"/>
      <c r="T75" s="24"/>
      <c r="U75" s="24"/>
    </row>
    <row r="76" spans="1:21" ht="27.6" customHeight="1">
      <c r="A76" s="2"/>
      <c r="B76" s="2"/>
      <c r="C76" s="86" t="s">
        <v>57</v>
      </c>
      <c r="D76" s="87"/>
      <c r="E76" s="86" t="s">
        <v>58</v>
      </c>
      <c r="F76" s="87"/>
      <c r="G76" s="2"/>
      <c r="H76" s="83" t="s">
        <v>130</v>
      </c>
      <c r="I76" s="84"/>
      <c r="J76" s="84"/>
      <c r="K76" s="84"/>
      <c r="L76" s="84"/>
      <c r="M76" s="84"/>
      <c r="N76" s="85"/>
      <c r="O76" s="2"/>
      <c r="P76" s="24"/>
      <c r="Q76" s="24"/>
      <c r="R76" s="24"/>
      <c r="S76" s="24"/>
      <c r="T76" s="24"/>
      <c r="U76" s="24"/>
    </row>
    <row r="77" spans="1:21">
      <c r="A77" s="2"/>
      <c r="B77" s="2"/>
      <c r="C77" s="92" t="s">
        <v>59</v>
      </c>
      <c r="D77" s="92"/>
      <c r="E77" s="93" t="s">
        <v>60</v>
      </c>
      <c r="F77" s="94"/>
      <c r="G77" s="2"/>
      <c r="H77" s="2"/>
      <c r="I77" s="2"/>
      <c r="J77" s="2"/>
      <c r="K77" s="2"/>
      <c r="L77" s="2"/>
      <c r="M77" s="2"/>
      <c r="N77" s="2"/>
      <c r="O77" s="2"/>
    </row>
    <row r="78" spans="1:21">
      <c r="A78" s="2"/>
      <c r="B78" s="2"/>
      <c r="C78" s="86" t="s">
        <v>61</v>
      </c>
      <c r="D78" s="87"/>
      <c r="E78" s="100">
        <f>'EU Values'!B42</f>
        <v>13</v>
      </c>
      <c r="F78" s="101"/>
      <c r="G78" s="2"/>
      <c r="H78" s="88" t="s">
        <v>131</v>
      </c>
      <c r="I78" s="89"/>
      <c r="J78" s="89"/>
      <c r="K78" s="89"/>
      <c r="L78" s="89"/>
      <c r="M78" s="89"/>
      <c r="N78" s="90"/>
      <c r="O78" s="2"/>
    </row>
    <row r="79" spans="1:21">
      <c r="A79" s="2"/>
      <c r="B79" s="2"/>
      <c r="C79" s="2"/>
      <c r="D79" s="2"/>
      <c r="E79" s="2"/>
      <c r="F79" s="2"/>
      <c r="G79" s="2"/>
      <c r="H79" s="2"/>
      <c r="I79" s="2"/>
      <c r="J79" s="2"/>
      <c r="K79" s="2"/>
      <c r="L79" s="2"/>
      <c r="M79" s="2"/>
      <c r="N79" s="2"/>
      <c r="O79" s="2"/>
    </row>
  </sheetData>
  <mergeCells count="56">
    <mergeCell ref="H16:N16"/>
    <mergeCell ref="H9:N9"/>
    <mergeCell ref="H10:N10"/>
    <mergeCell ref="H11:N11"/>
    <mergeCell ref="H12:N12"/>
    <mergeCell ref="H13:N13"/>
    <mergeCell ref="H20:N20"/>
    <mergeCell ref="H21:N21"/>
    <mergeCell ref="H22:N22"/>
    <mergeCell ref="H23:N23"/>
    <mergeCell ref="H30:N30"/>
    <mergeCell ref="H24:N24"/>
    <mergeCell ref="B3:G3"/>
    <mergeCell ref="C7:F7"/>
    <mergeCell ref="H15:N15"/>
    <mergeCell ref="D1:N1"/>
    <mergeCell ref="D2:N2"/>
    <mergeCell ref="E5:N5"/>
    <mergeCell ref="C78:D78"/>
    <mergeCell ref="E77:F77"/>
    <mergeCell ref="C77:D77"/>
    <mergeCell ref="E78:F78"/>
    <mergeCell ref="H78:N78"/>
    <mergeCell ref="H68:N68"/>
    <mergeCell ref="B51:G51"/>
    <mergeCell ref="B57:G57"/>
    <mergeCell ref="B60:G60"/>
    <mergeCell ref="B71:G71"/>
    <mergeCell ref="H69:N69"/>
    <mergeCell ref="H66:N66"/>
    <mergeCell ref="B54:G54"/>
    <mergeCell ref="H67:N67"/>
    <mergeCell ref="H41:N46"/>
    <mergeCell ref="H31:N36"/>
    <mergeCell ref="H40:N40"/>
    <mergeCell ref="D41:D43"/>
    <mergeCell ref="F41:F43"/>
    <mergeCell ref="D34:D36"/>
    <mergeCell ref="F34:F36"/>
    <mergeCell ref="B48:G48"/>
    <mergeCell ref="B63:G63"/>
    <mergeCell ref="C73:D73"/>
    <mergeCell ref="E73:F73"/>
    <mergeCell ref="D31:D33"/>
    <mergeCell ref="F31:F33"/>
    <mergeCell ref="D44:D46"/>
    <mergeCell ref="F44:F46"/>
    <mergeCell ref="H76:N76"/>
    <mergeCell ref="C74:D74"/>
    <mergeCell ref="E74:F74"/>
    <mergeCell ref="H74:N74"/>
    <mergeCell ref="C75:D75"/>
    <mergeCell ref="E75:F75"/>
    <mergeCell ref="H75:N75"/>
    <mergeCell ref="C76:D76"/>
    <mergeCell ref="E76:F76"/>
  </mergeCells>
  <conditionalFormatting sqref="D14 F14">
    <cfRule type="cellIs" dxfId="0" priority="1" operator="notEqual">
      <formula>1</formula>
    </cfRule>
  </conditionalFormatting>
  <dataValidations count="3">
    <dataValidation type="list" allowBlank="1" showInputMessage="1" showErrorMessage="1" sqref="C5" xr:uid="{00000000-0002-0000-0000-000000000000}">
      <formula1>"EU values, National values"</formula1>
    </dataValidation>
    <dataValidation type="decimal" allowBlank="1" showInputMessage="1" showErrorMessage="1" sqref="C24" xr:uid="{00000000-0002-0000-0000-000001000000}">
      <formula1>0</formula1>
      <formula2>1</formula2>
    </dataValidation>
    <dataValidation type="decimal" allowBlank="1" showInputMessage="1" showErrorMessage="1" sqref="C25 C26" xr:uid="{00000000-0002-0000-0000-000002000000}">
      <formula1>0</formula1>
      <formula2>8760</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'EU Values'!$A$3:$A$37</xm:f>
          </x14:formula1>
          <xm:sqref>E9:E13 C9:C13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65"/>
  <sheetViews>
    <sheetView showGridLines="0" workbookViewId="0"/>
  </sheetViews>
  <sheetFormatPr defaultColWidth="11.5546875" defaultRowHeight="15.75"/>
  <cols>
    <col min="1" max="1" width="41.5546875" bestFit="1" customWidth="1"/>
    <col min="2" max="3" width="16.44140625" customWidth="1"/>
    <col min="5" max="5" width="12.77734375" customWidth="1"/>
  </cols>
  <sheetData>
    <row r="1" spans="1:3" ht="27">
      <c r="A1" s="7" t="s">
        <v>62</v>
      </c>
    </row>
    <row r="2" spans="1:3" ht="33">
      <c r="A2" s="8" t="s">
        <v>63</v>
      </c>
      <c r="B2" s="9" t="s">
        <v>64</v>
      </c>
      <c r="C2" s="9" t="s">
        <v>65</v>
      </c>
    </row>
    <row r="3" spans="1:3">
      <c r="A3" s="52" t="s">
        <v>8</v>
      </c>
      <c r="B3" s="51">
        <v>133.30000000000001</v>
      </c>
      <c r="C3" s="58">
        <v>2.2813398011843931</v>
      </c>
    </row>
    <row r="4" spans="1:3">
      <c r="A4" s="52" t="s">
        <v>66</v>
      </c>
      <c r="B4" s="51">
        <v>209.9</v>
      </c>
      <c r="C4" s="58">
        <v>1.6631285859362606</v>
      </c>
    </row>
    <row r="5" spans="1:3">
      <c r="A5" s="52" t="s">
        <v>67</v>
      </c>
      <c r="B5" s="51">
        <v>201.96</v>
      </c>
      <c r="C5" s="58">
        <v>1.006997626587018</v>
      </c>
    </row>
    <row r="6" spans="1:3">
      <c r="A6" s="52" t="s">
        <v>68</v>
      </c>
      <c r="B6" s="51">
        <v>266.76000000000005</v>
      </c>
      <c r="C6" s="58">
        <v>1.1187108392053828</v>
      </c>
    </row>
    <row r="7" spans="1:3">
      <c r="A7" s="52" t="s">
        <v>69</v>
      </c>
      <c r="B7" s="51">
        <v>249.48000000000002</v>
      </c>
      <c r="C7" s="58">
        <v>1.1187108392053828</v>
      </c>
    </row>
    <row r="8" spans="1:3">
      <c r="A8" s="52" t="s">
        <v>70</v>
      </c>
      <c r="B8" s="51">
        <v>0</v>
      </c>
      <c r="C8" s="58">
        <v>1.0008121069200384</v>
      </c>
    </row>
    <row r="9" spans="1:3">
      <c r="A9" s="52" t="s">
        <v>71</v>
      </c>
      <c r="B9" s="51">
        <v>0</v>
      </c>
      <c r="C9" s="58">
        <v>1.0008121069200384</v>
      </c>
    </row>
    <row r="10" spans="1:3">
      <c r="A10" s="52" t="s">
        <v>72</v>
      </c>
      <c r="B10" s="51">
        <v>0</v>
      </c>
      <c r="C10" s="58">
        <v>1.0008121069200384</v>
      </c>
    </row>
    <row r="11" spans="1:3">
      <c r="A11" s="52" t="s">
        <v>73</v>
      </c>
      <c r="B11" s="51">
        <v>0</v>
      </c>
      <c r="C11" s="58">
        <v>1.0320594242406544</v>
      </c>
    </row>
    <row r="12" spans="1:3">
      <c r="A12" s="52" t="s">
        <v>74</v>
      </c>
      <c r="B12" s="51">
        <v>0</v>
      </c>
      <c r="C12" s="58">
        <v>1.0008121069200384</v>
      </c>
    </row>
    <row r="13" spans="1:3">
      <c r="A13" s="52" t="s">
        <v>75</v>
      </c>
      <c r="B13" s="51">
        <v>0</v>
      </c>
      <c r="C13" s="58">
        <v>1.0008121069200384</v>
      </c>
    </row>
    <row r="14" spans="1:3">
      <c r="A14" s="52" t="s">
        <v>76</v>
      </c>
      <c r="B14" s="51">
        <v>258.84000000000003</v>
      </c>
      <c r="C14" s="58">
        <v>1.1187108392053828</v>
      </c>
    </row>
    <row r="15" spans="1:3">
      <c r="A15" s="52" t="s">
        <v>77</v>
      </c>
      <c r="B15" s="51">
        <v>227.16000000000003</v>
      </c>
      <c r="C15" s="58">
        <v>1.1187108392053828</v>
      </c>
    </row>
    <row r="16" spans="1:3">
      <c r="A16" s="52" t="s">
        <v>78</v>
      </c>
      <c r="B16" s="51">
        <v>263.88000000000005</v>
      </c>
      <c r="C16" s="58">
        <v>1.1187108392053828</v>
      </c>
    </row>
    <row r="17" spans="1:3">
      <c r="A17" s="52" t="s">
        <v>79</v>
      </c>
      <c r="B17" s="51">
        <v>231.12000000000003</v>
      </c>
      <c r="C17" s="58">
        <v>1.1187108392053828</v>
      </c>
    </row>
    <row r="18" spans="1:3">
      <c r="A18" s="52" t="s">
        <v>80</v>
      </c>
      <c r="B18" s="51">
        <v>351.00000000000006</v>
      </c>
      <c r="C18" s="58">
        <v>1.1187108392053828</v>
      </c>
    </row>
    <row r="19" spans="1:3">
      <c r="A19" s="52" t="s">
        <v>81</v>
      </c>
      <c r="B19" s="51">
        <v>207.36</v>
      </c>
      <c r="C19" s="58">
        <v>1.1187108392053828</v>
      </c>
    </row>
    <row r="20" spans="1:3">
      <c r="A20" s="52" t="s">
        <v>82</v>
      </c>
      <c r="B20" s="51">
        <v>278.64000000000004</v>
      </c>
      <c r="C20" s="58">
        <v>1.1187108392053828</v>
      </c>
    </row>
    <row r="21" spans="1:3">
      <c r="A21" s="52" t="s">
        <v>83</v>
      </c>
      <c r="B21" s="51">
        <v>263.88000000000005</v>
      </c>
      <c r="C21" s="58">
        <v>1.1187108392053828</v>
      </c>
    </row>
    <row r="22" spans="1:3">
      <c r="A22" s="52" t="s">
        <v>84</v>
      </c>
      <c r="B22" s="51">
        <v>263.88000000000005</v>
      </c>
      <c r="C22" s="58">
        <v>1.1187108392053828</v>
      </c>
    </row>
    <row r="23" spans="1:3">
      <c r="A23" s="52" t="s">
        <v>85</v>
      </c>
      <c r="B23" s="51">
        <v>353.88000000000005</v>
      </c>
      <c r="C23" s="58">
        <v>1.0023608529460037</v>
      </c>
    </row>
    <row r="24" spans="1:3">
      <c r="A24" s="52" t="s">
        <v>86</v>
      </c>
      <c r="B24" s="51">
        <v>363.6</v>
      </c>
      <c r="C24" s="58">
        <v>1.0023608529460037</v>
      </c>
    </row>
    <row r="25" spans="1:3">
      <c r="A25" s="52" t="s">
        <v>87</v>
      </c>
      <c r="B25" s="51">
        <v>0</v>
      </c>
      <c r="C25" s="58">
        <v>1.0008121069200384</v>
      </c>
    </row>
    <row r="26" spans="1:3">
      <c r="A26" s="52" t="s">
        <v>88</v>
      </c>
      <c r="B26" s="51">
        <v>290.52000000000004</v>
      </c>
      <c r="C26" s="58">
        <v>1.0023608529460037</v>
      </c>
    </row>
    <row r="27" spans="1:3">
      <c r="A27" s="52" t="s">
        <v>89</v>
      </c>
      <c r="B27" s="51">
        <v>385.20000000000005</v>
      </c>
      <c r="C27" s="58">
        <v>1.0023608529460037</v>
      </c>
    </row>
    <row r="28" spans="1:3">
      <c r="A28" s="52" t="s">
        <v>90</v>
      </c>
      <c r="B28" s="51">
        <v>340.56000000000006</v>
      </c>
      <c r="C28" s="58">
        <v>1.0023608529460037</v>
      </c>
    </row>
    <row r="29" spans="1:3">
      <c r="A29" s="52" t="s">
        <v>91</v>
      </c>
      <c r="B29" s="51">
        <v>351.00000000000006</v>
      </c>
      <c r="C29" s="58">
        <v>1.0023608529460037</v>
      </c>
    </row>
    <row r="30" spans="1:3">
      <c r="A30" s="52" t="s">
        <v>92</v>
      </c>
      <c r="B30" s="51">
        <v>345.96000000000004</v>
      </c>
      <c r="C30" s="58">
        <v>1.0023608529460037</v>
      </c>
    </row>
    <row r="31" spans="1:3">
      <c r="A31" s="52" t="s">
        <v>93</v>
      </c>
      <c r="B31" s="51">
        <v>340.56000000000006</v>
      </c>
      <c r="C31" s="58">
        <v>1.0023608529460037</v>
      </c>
    </row>
    <row r="32" spans="1:3">
      <c r="A32" s="52" t="s">
        <v>94</v>
      </c>
      <c r="B32" s="51">
        <v>514.80000000000007</v>
      </c>
      <c r="C32" s="58">
        <v>1.0000437657748948</v>
      </c>
    </row>
    <row r="33" spans="1:3">
      <c r="A33" s="52" t="s">
        <v>95</v>
      </c>
      <c r="B33" s="51">
        <v>936.00000000000011</v>
      </c>
      <c r="C33" s="58">
        <v>1.1020923472909578</v>
      </c>
    </row>
    <row r="34" spans="1:3">
      <c r="A34" s="52" t="s">
        <v>96</v>
      </c>
      <c r="B34" s="51">
        <v>159.84</v>
      </c>
      <c r="C34" s="58">
        <v>1.1020923472909578</v>
      </c>
    </row>
    <row r="35" spans="1:3">
      <c r="A35" s="52" t="s">
        <v>97</v>
      </c>
      <c r="B35" s="51">
        <v>655.20000000000005</v>
      </c>
      <c r="C35" s="58">
        <v>1.1020923472909578</v>
      </c>
    </row>
    <row r="36" spans="1:3">
      <c r="A36" s="52" t="s">
        <v>98</v>
      </c>
      <c r="B36" s="51">
        <v>385.20000000000005</v>
      </c>
      <c r="C36" s="58">
        <v>0.99999999999999978</v>
      </c>
    </row>
    <row r="37" spans="1:3">
      <c r="A37" s="52" t="s">
        <v>99</v>
      </c>
      <c r="B37" s="51">
        <v>381.6</v>
      </c>
      <c r="C37" s="58">
        <v>0.99999999999999978</v>
      </c>
    </row>
    <row r="38" spans="1:3" ht="27">
      <c r="A38" s="7" t="s">
        <v>100</v>
      </c>
    </row>
    <row r="40" spans="1:3">
      <c r="A40" s="8" t="s">
        <v>101</v>
      </c>
      <c r="B40" s="51">
        <v>1</v>
      </c>
      <c r="C40" s="52" t="s">
        <v>21</v>
      </c>
    </row>
    <row r="41" spans="1:3">
      <c r="A41" s="8" t="s">
        <v>102</v>
      </c>
      <c r="B41" s="51">
        <v>4015</v>
      </c>
      <c r="C41" s="52" t="s">
        <v>103</v>
      </c>
    </row>
    <row r="42" spans="1:3">
      <c r="A42" s="8" t="s">
        <v>104</v>
      </c>
      <c r="B42" s="51">
        <v>13</v>
      </c>
      <c r="C42" s="52" t="s">
        <v>105</v>
      </c>
    </row>
    <row r="43" spans="1:3">
      <c r="A43" s="50"/>
      <c r="B43" s="49"/>
    </row>
    <row r="44" spans="1:3" ht="48.75">
      <c r="A44" s="73" t="s">
        <v>142</v>
      </c>
      <c r="B44" s="74" t="s">
        <v>143</v>
      </c>
    </row>
    <row r="45" spans="1:3">
      <c r="A45" s="52" t="s">
        <v>106</v>
      </c>
      <c r="B45" s="53">
        <v>0.78</v>
      </c>
    </row>
    <row r="46" spans="1:3">
      <c r="A46" s="52" t="s">
        <v>107</v>
      </c>
      <c r="B46" s="53">
        <v>0.85</v>
      </c>
    </row>
    <row r="47" spans="1:3">
      <c r="A47" s="52" t="s">
        <v>108</v>
      </c>
      <c r="B47" s="53">
        <v>0.87</v>
      </c>
    </row>
    <row r="48" spans="1:3">
      <c r="A48" s="52" t="s">
        <v>109</v>
      </c>
      <c r="B48" s="53">
        <v>0.9</v>
      </c>
    </row>
    <row r="49" spans="1:5">
      <c r="A49" s="52" t="s">
        <v>110</v>
      </c>
      <c r="B49" s="53">
        <v>0.92</v>
      </c>
    </row>
    <row r="51" spans="1:5" ht="16.5">
      <c r="A51" s="54" t="s">
        <v>133</v>
      </c>
    </row>
    <row r="53" spans="1:5">
      <c r="A53" s="112" t="s">
        <v>139</v>
      </c>
      <c r="B53" s="102" t="s">
        <v>113</v>
      </c>
      <c r="C53" s="102"/>
      <c r="D53" s="102" t="s">
        <v>19</v>
      </c>
      <c r="E53" s="102"/>
    </row>
    <row r="54" spans="1:5">
      <c r="A54" s="112"/>
      <c r="B54" s="36" t="s">
        <v>144</v>
      </c>
      <c r="C54" s="72" t="s">
        <v>145</v>
      </c>
      <c r="D54" s="36" t="s">
        <v>144</v>
      </c>
      <c r="E54" s="72" t="s">
        <v>145</v>
      </c>
    </row>
    <row r="55" spans="1:5">
      <c r="A55" s="60" t="s">
        <v>38</v>
      </c>
      <c r="B55" s="43">
        <f>Calculation!C31*365</f>
        <v>0</v>
      </c>
      <c r="C55" s="31">
        <f>Calculation!$C$22*Calculation!C34</f>
        <v>0</v>
      </c>
      <c r="D55" s="43">
        <f>Calculation!E31*365</f>
        <v>0</v>
      </c>
      <c r="E55" s="31">
        <f>Calculation!$E$22*Calculation!E34</f>
        <v>0</v>
      </c>
    </row>
    <row r="56" spans="1:5">
      <c r="A56" s="60" t="s">
        <v>39</v>
      </c>
      <c r="B56" s="43">
        <f>Calculation!C32*365</f>
        <v>0</v>
      </c>
      <c r="C56" s="31">
        <f>Calculation!$C$22*Calculation!C35</f>
        <v>0</v>
      </c>
      <c r="D56" s="43">
        <f>Calculation!E32*365</f>
        <v>0</v>
      </c>
      <c r="E56" s="31">
        <f>Calculation!$E$22*Calculation!E35</f>
        <v>0</v>
      </c>
    </row>
    <row r="57" spans="1:5">
      <c r="A57" s="60" t="s">
        <v>40</v>
      </c>
      <c r="B57" s="43">
        <f>Calculation!C33*365</f>
        <v>0</v>
      </c>
      <c r="C57" s="31">
        <f>Calculation!$C$22*Calculation!C36</f>
        <v>0</v>
      </c>
      <c r="D57" s="43">
        <f>Calculation!E33*365</f>
        <v>0</v>
      </c>
      <c r="E57" s="31">
        <f>Calculation!$E$22*Calculation!E36</f>
        <v>0</v>
      </c>
    </row>
    <row r="58" spans="1:5">
      <c r="A58" s="60" t="s">
        <v>41</v>
      </c>
      <c r="B58" s="43">
        <f>IF(SUM(B55:B57)=0,Calculation!C25,Calculation!C25-SUM(B55:B57))</f>
        <v>0</v>
      </c>
      <c r="C58" s="31">
        <f>Calculation!$C$22</f>
        <v>0</v>
      </c>
      <c r="D58" s="43">
        <f>IF(SUM(D55:D57)=0,Calculation!E25,Calculation!E25-SUM(D55:D57))</f>
        <v>4015</v>
      </c>
      <c r="E58" s="31">
        <f>Calculation!$E$22</f>
        <v>0</v>
      </c>
    </row>
    <row r="59" spans="1:5">
      <c r="A59" s="59"/>
      <c r="B59" s="27"/>
      <c r="C59" s="27"/>
      <c r="D59" s="28"/>
      <c r="E59" s="28"/>
    </row>
    <row r="60" spans="1:5">
      <c r="A60" s="112" t="s">
        <v>140</v>
      </c>
      <c r="B60" s="102" t="s">
        <v>113</v>
      </c>
      <c r="C60" s="102"/>
      <c r="D60" s="102" t="s">
        <v>19</v>
      </c>
      <c r="E60" s="102"/>
    </row>
    <row r="61" spans="1:5">
      <c r="A61" s="112"/>
      <c r="B61" s="36" t="s">
        <v>146</v>
      </c>
      <c r="C61" s="72" t="s">
        <v>145</v>
      </c>
      <c r="D61" s="36" t="s">
        <v>146</v>
      </c>
      <c r="E61" s="72" t="s">
        <v>145</v>
      </c>
    </row>
    <row r="62" spans="1:5">
      <c r="A62" s="61" t="s">
        <v>42</v>
      </c>
      <c r="B62" s="43">
        <f>Calculation!C41*365</f>
        <v>0</v>
      </c>
      <c r="C62" s="31">
        <f>Calculation!$C$23*Calculation!C44</f>
        <v>0</v>
      </c>
      <c r="D62" s="43">
        <f>Calculation!E41*365</f>
        <v>0</v>
      </c>
      <c r="E62" s="31">
        <f>Calculation!$E$23*Calculation!E44</f>
        <v>0</v>
      </c>
    </row>
    <row r="63" spans="1:5">
      <c r="A63" s="61" t="s">
        <v>39</v>
      </c>
      <c r="B63" s="43">
        <f>Calculation!C42*365</f>
        <v>0</v>
      </c>
      <c r="C63" s="31">
        <f>Calculation!$C$23*Calculation!C45</f>
        <v>0</v>
      </c>
      <c r="D63" s="43">
        <f>Calculation!E42*365</f>
        <v>0</v>
      </c>
      <c r="E63" s="31">
        <f>Calculation!$E$23*Calculation!E45</f>
        <v>0</v>
      </c>
    </row>
    <row r="64" spans="1:5">
      <c r="A64" s="61" t="s">
        <v>40</v>
      </c>
      <c r="B64" s="43">
        <f>Calculation!C43*365</f>
        <v>0</v>
      </c>
      <c r="C64" s="31">
        <f>Calculation!$C$23*Calculation!C46</f>
        <v>0</v>
      </c>
      <c r="D64" s="43">
        <f>Calculation!E43*365</f>
        <v>0</v>
      </c>
      <c r="E64" s="31">
        <f>Calculation!$E$23*Calculation!E46</f>
        <v>0</v>
      </c>
    </row>
    <row r="65" spans="1:5">
      <c r="A65" s="61" t="s">
        <v>41</v>
      </c>
      <c r="B65" s="43">
        <f>IF(SUM(B62:B64)=0,Calculation!C26,Calculation!C26-SUM(B62:B64))</f>
        <v>0</v>
      </c>
      <c r="C65" s="31">
        <f>Calculation!$C$23</f>
        <v>0</v>
      </c>
      <c r="D65" s="43">
        <f>IF(SUM(D62:D64)=0,Calculation!E26,Calculation!E26-SUM(D62:D64))</f>
        <v>4015</v>
      </c>
      <c r="E65" s="31">
        <f>Calculation!$E$23</f>
        <v>0</v>
      </c>
    </row>
  </sheetData>
  <sortState xmlns:xlrd2="http://schemas.microsoft.com/office/spreadsheetml/2017/richdata2" ref="A3:C37">
    <sortCondition ref="A3:A37"/>
  </sortState>
  <mergeCells count="6">
    <mergeCell ref="B60:C60"/>
    <mergeCell ref="D60:E60"/>
    <mergeCell ref="B53:C53"/>
    <mergeCell ref="D53:E53"/>
    <mergeCell ref="A60:A61"/>
    <mergeCell ref="A53:A54"/>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topLeftCell="A10" workbookViewId="0">
      <selection activeCell="B37" sqref="B37:C37"/>
    </sheetView>
  </sheetViews>
  <sheetFormatPr defaultColWidth="11.5546875" defaultRowHeight="15.75"/>
  <cols>
    <col min="1" max="1" width="41.5546875" customWidth="1"/>
    <col min="2" max="3" width="16.44140625" customWidth="1"/>
    <col min="4" max="4" width="13" customWidth="1"/>
  </cols>
  <sheetData>
    <row r="1" spans="1:3" ht="27">
      <c r="A1" s="7" t="s">
        <v>62</v>
      </c>
    </row>
    <row r="2" spans="1:3" ht="33">
      <c r="A2" s="8" t="s">
        <v>63</v>
      </c>
      <c r="B2" s="9" t="s">
        <v>64</v>
      </c>
      <c r="C2" s="9" t="s">
        <v>65</v>
      </c>
    </row>
    <row r="3" spans="1:3">
      <c r="A3" s="52" t="s">
        <v>8</v>
      </c>
      <c r="B3" s="81">
        <v>0.42</v>
      </c>
      <c r="C3" s="82">
        <v>2.2999999999999998</v>
      </c>
    </row>
    <row r="4" spans="1:3">
      <c r="A4" s="52" t="s">
        <v>66</v>
      </c>
      <c r="B4" s="81">
        <v>0.1</v>
      </c>
      <c r="C4" s="82">
        <v>0.62</v>
      </c>
    </row>
    <row r="5" spans="1:3">
      <c r="A5" s="52" t="s">
        <v>67</v>
      </c>
      <c r="B5" s="81">
        <v>0.22</v>
      </c>
      <c r="C5" s="82">
        <v>1.1000000000000001</v>
      </c>
    </row>
    <row r="6" spans="1:3">
      <c r="A6" s="52" t="s">
        <v>68</v>
      </c>
      <c r="B6" s="81">
        <v>0.28999999999999998</v>
      </c>
      <c r="C6" s="82">
        <v>1.1000000000000001</v>
      </c>
    </row>
    <row r="7" spans="1:3">
      <c r="A7" s="52" t="s">
        <v>69</v>
      </c>
      <c r="B7" s="81">
        <v>0.28999999999999998</v>
      </c>
      <c r="C7" s="82">
        <v>1.1000000000000001</v>
      </c>
    </row>
    <row r="8" spans="1:3">
      <c r="A8" s="52" t="s">
        <v>70</v>
      </c>
      <c r="B8" s="81">
        <v>0.04</v>
      </c>
      <c r="C8" s="82">
        <v>0.2</v>
      </c>
    </row>
    <row r="9" spans="1:3">
      <c r="A9" s="52" t="s">
        <v>71</v>
      </c>
      <c r="B9" s="81">
        <v>0.04</v>
      </c>
      <c r="C9" s="82">
        <v>0.2</v>
      </c>
    </row>
    <row r="10" spans="1:3">
      <c r="A10" s="52" t="s">
        <v>72</v>
      </c>
      <c r="B10" s="81">
        <v>0.04</v>
      </c>
      <c r="C10" s="82">
        <v>0.2</v>
      </c>
    </row>
    <row r="11" spans="1:3">
      <c r="A11" s="52" t="s">
        <v>73</v>
      </c>
      <c r="B11" s="81">
        <v>0.04</v>
      </c>
      <c r="C11" s="82">
        <v>0.2</v>
      </c>
    </row>
    <row r="12" spans="1:3">
      <c r="A12" s="52" t="s">
        <v>74</v>
      </c>
      <c r="B12" s="81">
        <v>0.04</v>
      </c>
      <c r="C12" s="82">
        <v>0.2</v>
      </c>
    </row>
    <row r="13" spans="1:3">
      <c r="A13" s="52" t="s">
        <v>75</v>
      </c>
      <c r="B13" s="81">
        <v>0.04</v>
      </c>
      <c r="C13" s="82">
        <v>0.2</v>
      </c>
    </row>
    <row r="14" spans="1:3">
      <c r="A14" s="52" t="s">
        <v>76</v>
      </c>
      <c r="B14" s="81">
        <v>0.28999999999999998</v>
      </c>
      <c r="C14" s="82">
        <v>1.1000000000000001</v>
      </c>
    </row>
    <row r="15" spans="1:3">
      <c r="A15" s="52" t="s">
        <v>77</v>
      </c>
      <c r="B15" s="81">
        <v>0.28999999999999998</v>
      </c>
      <c r="C15" s="82">
        <v>1.1000000000000001</v>
      </c>
    </row>
    <row r="16" spans="1:3">
      <c r="A16" s="52" t="s">
        <v>78</v>
      </c>
      <c r="B16" s="81"/>
      <c r="C16" s="82"/>
    </row>
    <row r="17" spans="1:3">
      <c r="A17" s="52" t="s">
        <v>79</v>
      </c>
      <c r="B17" s="81">
        <v>0.22</v>
      </c>
      <c r="C17" s="82">
        <v>1.1000000000000001</v>
      </c>
    </row>
    <row r="18" spans="1:3">
      <c r="A18" s="52" t="s">
        <v>80</v>
      </c>
      <c r="B18" s="81">
        <v>0.22</v>
      </c>
      <c r="C18" s="82">
        <v>1.1000000000000001</v>
      </c>
    </row>
    <row r="19" spans="1:3">
      <c r="A19" s="52" t="s">
        <v>81</v>
      </c>
      <c r="B19" s="81"/>
      <c r="C19" s="82"/>
    </row>
    <row r="20" spans="1:3">
      <c r="A20" s="52" t="s">
        <v>82</v>
      </c>
      <c r="B20" s="81"/>
      <c r="C20" s="82"/>
    </row>
    <row r="21" spans="1:3">
      <c r="A21" s="52" t="s">
        <v>83</v>
      </c>
      <c r="B21" s="81"/>
      <c r="C21" s="82"/>
    </row>
    <row r="22" spans="1:3">
      <c r="A22" s="52" t="s">
        <v>84</v>
      </c>
      <c r="B22" s="81">
        <v>0.28999999999999998</v>
      </c>
      <c r="C22" s="82">
        <v>1.1000000000000001</v>
      </c>
    </row>
    <row r="23" spans="1:3">
      <c r="A23" s="52" t="s">
        <v>85</v>
      </c>
      <c r="B23" s="81">
        <v>0.36</v>
      </c>
      <c r="C23" s="82">
        <v>1.2</v>
      </c>
    </row>
    <row r="24" spans="1:3">
      <c r="A24" s="52" t="s">
        <v>86</v>
      </c>
      <c r="B24" s="81">
        <v>0.36</v>
      </c>
      <c r="C24" s="82">
        <v>1.2</v>
      </c>
    </row>
    <row r="25" spans="1:3">
      <c r="A25" s="52" t="s">
        <v>87</v>
      </c>
      <c r="B25" s="81">
        <v>0.36</v>
      </c>
      <c r="C25" s="82">
        <v>1.2</v>
      </c>
    </row>
    <row r="26" spans="1:3">
      <c r="A26" s="52" t="s">
        <v>88</v>
      </c>
      <c r="B26" s="81">
        <v>0.36</v>
      </c>
      <c r="C26" s="82">
        <v>1.2</v>
      </c>
    </row>
    <row r="27" spans="1:3">
      <c r="A27" s="52" t="s">
        <v>89</v>
      </c>
      <c r="B27" s="81">
        <v>0.36</v>
      </c>
      <c r="C27" s="82">
        <v>1.2</v>
      </c>
    </row>
    <row r="28" spans="1:3">
      <c r="A28" s="52" t="s">
        <v>90</v>
      </c>
      <c r="B28" s="81">
        <v>0.36</v>
      </c>
      <c r="C28" s="82">
        <v>1.2</v>
      </c>
    </row>
    <row r="29" spans="1:3">
      <c r="A29" s="52" t="s">
        <v>91</v>
      </c>
      <c r="B29" s="81"/>
      <c r="C29" s="82"/>
    </row>
    <row r="30" spans="1:3">
      <c r="A30" s="52" t="s">
        <v>92</v>
      </c>
      <c r="B30" s="81">
        <v>0.36</v>
      </c>
      <c r="C30" s="82">
        <v>1.2</v>
      </c>
    </row>
    <row r="31" spans="1:3">
      <c r="A31" s="52" t="s">
        <v>93</v>
      </c>
      <c r="B31" s="81">
        <v>0.36</v>
      </c>
      <c r="C31" s="82">
        <v>1.2</v>
      </c>
    </row>
    <row r="32" spans="1:3">
      <c r="A32" s="52" t="s">
        <v>94</v>
      </c>
      <c r="B32" s="15"/>
      <c r="C32" s="18"/>
    </row>
    <row r="33" spans="1:3">
      <c r="A33" s="52" t="s">
        <v>95</v>
      </c>
      <c r="B33" s="15"/>
      <c r="C33" s="18"/>
    </row>
    <row r="34" spans="1:3">
      <c r="A34" s="52" t="s">
        <v>96</v>
      </c>
      <c r="B34" s="15"/>
      <c r="C34" s="18"/>
    </row>
    <row r="35" spans="1:3">
      <c r="A35" s="52" t="s">
        <v>97</v>
      </c>
      <c r="B35" s="15"/>
      <c r="C35" s="18"/>
    </row>
    <row r="36" spans="1:3">
      <c r="A36" s="52" t="s">
        <v>98</v>
      </c>
      <c r="B36" s="15"/>
      <c r="C36" s="18"/>
    </row>
    <row r="37" spans="1:3">
      <c r="A37" s="52" t="s">
        <v>99</v>
      </c>
      <c r="B37" s="81">
        <v>0.36</v>
      </c>
      <c r="C37" s="82">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DA8F2-02E3-4513-8BDA-35F160FD365A}">
  <ds:schemaRefs>
    <ds:schemaRef ds:uri="http://purl.org/dc/elements/1.1/"/>
    <ds:schemaRef ds:uri="http://schemas.microsoft.com/office/2006/metadata/properties"/>
    <ds:schemaRef ds:uri="f5e6b99b-e0e6-4800-83c5-62b49ef712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B7195B71-220B-4288-BF1A-7319D89DC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Agnė Stonienė</cp:lastModifiedBy>
  <cp:revision/>
  <dcterms:created xsi:type="dcterms:W3CDTF">2020-10-11T17:50:14Z</dcterms:created>
  <dcterms:modified xsi:type="dcterms:W3CDTF">2022-10-17T12:28:33Z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WorkbookGuid">
    <vt:lpwstr>e605dcf2-abc2-4ac9-8cf5-ae52944fe8a5</vt:lpwstr>
  </property>
</Properties>
</file>