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ltenergagen-my.sharepoint.com/personal/agne_stoniene_ena_lt/Documents/Darbalaukis/StreamSave/Skaičiuoklių failai/Apšvietimo sistemos ir viešasis apšvietimas/supaprastintas metodas/"/>
    </mc:Choice>
  </mc:AlternateContent>
  <xr:revisionPtr revIDLastSave="8" documentId="11_B6E83D79158A4A7469D6900F6005DD70007B93D5" xr6:coauthVersionLast="47" xr6:coauthVersionMax="47" xr10:uidLastSave="{B7D92ACC-7581-48A0-B1C7-12187CF3A142}"/>
  <workbookProtection workbookAlgorithmName="SHA-512" workbookHashValue="i6QNZ/FrEncfqFOdQpISUaWAZFFg83tt7BfeXV4r84oALuxnBQnCt8PX7/dIbKy0Psdzxj7ot8LvmUaXY7RVDQ==" workbookSaltValue="hXr8Rjpd6cRB7RCKx8HwGA==" workbookSpinCount="100000" lockStructure="1"/>
  <bookViews>
    <workbookView xWindow="855" yWindow="1860" windowWidth="10500" windowHeight="11385" xr2:uid="{00000000-000D-0000-FFFF-FFFF00000000}"/>
  </bookViews>
  <sheets>
    <sheet name="Calculation" sheetId="6" r:id="rId1"/>
    <sheet name="EU Values" sheetId="7" state="veryHidden" r:id="rId2"/>
    <sheet name="National Values" sheetId="9" state="veryHidden" r:id="rId3"/>
  </sheets>
  <definedNames>
    <definedName name="HPS">'EU Values'!$B$47:$B$53</definedName>
    <definedName name="LCmaxHPS">'EU Values'!$F$47:$F$53</definedName>
    <definedName name="LCmaxMH">'EU Values'!$F$54:$F$58</definedName>
    <definedName name="LCminHPS">'EU Values'!$G$47:$G$53</definedName>
    <definedName name="LCminMH">'EU Values'!$G$54:$G$58</definedName>
    <definedName name="LEDHPS">'EU Values'!$D$47:$D$53</definedName>
    <definedName name="LEDMH">'EU Values'!$D$54:$D$58</definedName>
    <definedName name="MH">'EU Values'!$B$54:$B$58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3" i="6" l="1"/>
  <c r="C52" i="6"/>
  <c r="C51" i="6"/>
  <c r="E27" i="6"/>
  <c r="E23" i="6"/>
  <c r="E24" i="6" s="1"/>
  <c r="E25" i="6" s="1"/>
  <c r="E28" i="6" l="1"/>
  <c r="E26" i="6"/>
  <c r="C27" i="6"/>
  <c r="E51" i="6" l="1"/>
  <c r="E52" i="6"/>
  <c r="D19" i="6"/>
  <c r="D18" i="6" l="1"/>
  <c r="F19" i="6"/>
  <c r="F18" i="6"/>
  <c r="C53" i="6" s="1"/>
  <c r="F17" i="6" l="1"/>
  <c r="D17" i="6"/>
  <c r="E54" i="6" l="1"/>
  <c r="C54" i="6"/>
  <c r="E53" i="6" l="1"/>
</calcChain>
</file>

<file path=xl/sharedStrings.xml><?xml version="1.0" encoding="utf-8"?>
<sst xmlns="http://schemas.openxmlformats.org/spreadsheetml/2006/main" count="208" uniqueCount="137">
  <si>
    <t>This methodology deals with the replacement of existing road lighting systems to more energy efficient technologies. It provides two different formulas for the calculation of energy savings of the implementation of measures that account not only for the replacement of existing light points but also for the installation of lighting control technologies.
The methodology can be applied in all Member States, following the provided indicative values and indications.</t>
  </si>
  <si>
    <t>Data Input</t>
  </si>
  <si>
    <t>Indicative Values</t>
  </si>
  <si>
    <t>Technology</t>
  </si>
  <si>
    <t>Share of energy carriers</t>
  </si>
  <si>
    <t>share</t>
  </si>
  <si>
    <t>Parameter explanation</t>
  </si>
  <si>
    <t>Electricity</t>
  </si>
  <si>
    <t>Input energy of appliance before and after implementing the energy saving action</t>
  </si>
  <si>
    <t>total share</t>
  </si>
  <si>
    <t>Checksum for total share of energy carriers</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</si>
  <si>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</si>
  <si>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PE, after</t>
    </r>
  </si>
  <si>
    <t>Factor for converting final energy consumption into primary energy consumption</t>
  </si>
  <si>
    <r>
      <t>f</t>
    </r>
    <r>
      <rPr>
        <vertAlign val="subscript"/>
        <sz val="11"/>
        <color theme="1" tint="0.249977111117893"/>
        <rFont val="Franklin Gothic Book"/>
        <family val="2"/>
        <scheme val="minor"/>
      </rPr>
      <t>GHG, before</t>
    </r>
  </si>
  <si>
    <r>
      <t>f</t>
    </r>
    <r>
      <rPr>
        <vertAlign val="subscript"/>
        <sz val="11"/>
        <color theme="1" tint="0.249977111117893"/>
        <rFont val="Franklin Gothic Book"/>
        <family val="2"/>
        <scheme val="minor"/>
      </rPr>
      <t>GHG, after</t>
    </r>
  </si>
  <si>
    <t>Factor for converting energy consumption into greenhouse gas emissions</t>
  </si>
  <si>
    <t>Unit</t>
  </si>
  <si>
    <t>Number of light points in the lighting system</t>
  </si>
  <si>
    <t>Metal-Halide (MH)</t>
  </si>
  <si>
    <t>[W]</t>
  </si>
  <si>
    <r>
      <t xml:space="preserve">Tecnology and power of each light point in the </t>
    </r>
    <r>
      <rPr>
        <b/>
        <sz val="10"/>
        <color theme="1" tint="0.249977111117893"/>
        <rFont val="Franklin Gothic Book"/>
        <family val="2"/>
        <scheme val="minor"/>
      </rPr>
      <t>old/inefficient system</t>
    </r>
  </si>
  <si>
    <t>[kWh/a]</t>
  </si>
  <si>
    <t>Total energy savings per light point (including gear)</t>
  </si>
  <si>
    <t>Number of dimming hours at 50%</t>
  </si>
  <si>
    <t>[h/day]</t>
  </si>
  <si>
    <r>
      <t>Number of dimming hours per day at 50% lighting system power (</t>
    </r>
    <r>
      <rPr>
        <b/>
        <sz val="10"/>
        <color theme="1" tint="0.249977111117893"/>
        <rFont val="Franklin Gothic Book"/>
        <family val="2"/>
        <scheme val="minor"/>
      </rPr>
      <t xml:space="preserve">7h/day </t>
    </r>
    <r>
      <rPr>
        <sz val="10"/>
        <color theme="1" tint="0.249977111117893"/>
        <rFont val="Franklin Gothic Book"/>
        <family val="2"/>
        <scheme val="minor"/>
      </rPr>
      <t xml:space="preserve">or </t>
    </r>
    <r>
      <rPr>
        <b/>
        <sz val="10"/>
        <color theme="1" tint="0.249977111117893"/>
        <rFont val="Franklin Gothic Book"/>
        <family val="2"/>
        <scheme val="minor"/>
      </rPr>
      <t>5h/day)</t>
    </r>
  </si>
  <si>
    <t>Value for the ratio of lighting control (LC)</t>
  </si>
  <si>
    <t>Calculation formulas</t>
  </si>
  <si>
    <t>Article 7 | Total final energy savings (TFES)</t>
  </si>
  <si>
    <r>
      <t>GHG | Greenhouse gas savings (GHG</t>
    </r>
    <r>
      <rPr>
        <b/>
        <vertAlign val="subscript"/>
        <sz val="12"/>
        <rFont val="Franklin Gothic Book"/>
        <family val="2"/>
        <scheme val="minor"/>
      </rPr>
      <t>sav</t>
    </r>
    <r>
      <rPr>
        <b/>
        <sz val="12"/>
        <rFont val="Franklin Gothic Book"/>
        <family val="2"/>
        <scheme val="minor"/>
      </rPr>
      <t>)</t>
    </r>
  </si>
  <si>
    <t>TFES Article 7</t>
  </si>
  <si>
    <t>kWh/a</t>
  </si>
  <si>
    <t>Total final energy savings for Article 7 calculation</t>
  </si>
  <si>
    <r>
      <t>GHG</t>
    </r>
    <r>
      <rPr>
        <vertAlign val="subscript"/>
        <sz val="10"/>
        <color theme="1" tint="0.249977111117893"/>
        <rFont val="Times New Roman"/>
        <family val="1"/>
      </rPr>
      <t>sav</t>
    </r>
  </si>
  <si>
    <r>
      <t>t</t>
    </r>
    <r>
      <rPr>
        <vertAlign val="subscript"/>
        <sz val="10"/>
        <color theme="1" tint="0.249977111117893"/>
        <rFont val="Franklin Gothic Book"/>
        <family val="2"/>
        <scheme val="minor"/>
      </rPr>
      <t>CO2</t>
    </r>
  </si>
  <si>
    <t>Costs related to the action</t>
  </si>
  <si>
    <t>[Cost category]</t>
  </si>
  <si>
    <t>Range of the costs per light point</t>
  </si>
  <si>
    <t>Investment costs</t>
  </si>
  <si>
    <t>Operating costs</t>
  </si>
  <si>
    <t>[6 to 50] €/ light point/year</t>
  </si>
  <si>
    <t>Maintenance costs</t>
  </si>
  <si>
    <t>[12 to 31] €/ light point/year</t>
  </si>
  <si>
    <t>[a]</t>
  </si>
  <si>
    <t>LifetimePA</t>
  </si>
  <si>
    <t>Lifetime</t>
  </si>
  <si>
    <t>Conversion factors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</si>
  <si>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</si>
  <si>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</si>
  <si>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</si>
  <si>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</si>
  <si>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</si>
  <si>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</si>
  <si>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</si>
  <si>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</si>
  <si>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</si>
  <si>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</si>
  <si>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</si>
  <si>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</si>
  <si>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</si>
  <si>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</si>
  <si>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</si>
  <si>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</si>
  <si>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</si>
  <si>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</si>
  <si>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</si>
  <si>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</si>
  <si>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</si>
  <si>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</si>
  <si>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</si>
  <si>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</si>
  <si>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</si>
  <si>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</si>
  <si>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</si>
  <si>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</si>
  <si>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</si>
  <si>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</si>
  <si>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</si>
  <si>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</si>
  <si>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</si>
  <si>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</si>
  <si>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</si>
  <si>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</si>
  <si>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</si>
  <si>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</si>
  <si>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Factor for correction of behavioural effects (fBEH)</t>
  </si>
  <si>
    <t>dmnl</t>
  </si>
  <si>
    <t>Total annual operating time</t>
  </si>
  <si>
    <t>h/a</t>
  </si>
  <si>
    <t>Lifetime of savings</t>
  </si>
  <si>
    <t>years</t>
  </si>
  <si>
    <t>Old/inefficient light point</t>
  </si>
  <si>
    <t>New/efficient light point</t>
  </si>
  <si>
    <t>Light point power (W)</t>
  </si>
  <si>
    <t>Diming to 50% for</t>
  </si>
  <si>
    <t>7h/day</t>
  </si>
  <si>
    <t>5h/day</t>
  </si>
  <si>
    <t>Light Emitting Diode (LED) with at least 120lm/W</t>
  </si>
  <si>
    <t>High-Pressure Sodium (HPS)</t>
  </si>
  <si>
    <r>
      <t>f</t>
    </r>
    <r>
      <rPr>
        <vertAlign val="subscript"/>
        <sz val="11"/>
        <color theme="1" tint="0.249977111117893"/>
        <rFont val="Franklin Gothic Book"/>
        <family val="2"/>
        <scheme val="minor"/>
      </rPr>
      <t>BEH</t>
    </r>
  </si>
  <si>
    <t>Factor to consider behavioural effects</t>
  </si>
  <si>
    <t>ES</t>
  </si>
  <si>
    <t>Before implementation</t>
  </si>
  <si>
    <t>After implementation</t>
  </si>
  <si>
    <t>Share</t>
  </si>
  <si>
    <r>
      <t>P</t>
    </r>
    <r>
      <rPr>
        <vertAlign val="subscript"/>
        <sz val="11"/>
        <color theme="1" tint="0.249977111117893"/>
        <rFont val="Franklin Gothic Book (corpo)"/>
      </rPr>
      <t>ref</t>
    </r>
  </si>
  <si>
    <r>
      <t>P</t>
    </r>
    <r>
      <rPr>
        <vertAlign val="subscript"/>
        <sz val="11"/>
        <color theme="1" tint="0.249977111117893"/>
        <rFont val="Franklin Gothic Book (corpo)"/>
      </rPr>
      <t>eff</t>
    </r>
  </si>
  <si>
    <r>
      <t xml:space="preserve">Power of each light point in the </t>
    </r>
    <r>
      <rPr>
        <b/>
        <sz val="10"/>
        <color theme="1" tint="0.249977111117893"/>
        <rFont val="Franklin Gothic Book"/>
        <family val="2"/>
        <scheme val="minor"/>
      </rPr>
      <t>new/efficient system</t>
    </r>
  </si>
  <si>
    <t>Light source tecnology</t>
  </si>
  <si>
    <t>Light source power</t>
  </si>
  <si>
    <r>
      <t xml:space="preserve">Tecnology of each light source in the </t>
    </r>
    <r>
      <rPr>
        <b/>
        <sz val="9"/>
        <rFont val="Franklin Gothic Book"/>
        <family val="2"/>
        <scheme val="minor"/>
      </rPr>
      <t>old/inefficient system</t>
    </r>
  </si>
  <si>
    <t>Includes purchase costs of new light sources, control systems and other ancillaries, poles, foundations and installation costs</t>
  </si>
  <si>
    <t>Operating costs of the lighting system due to electricity consumption</t>
  </si>
  <si>
    <t xml:space="preserve">Costs due to cleaning of the luminaires, other components replacement and other related system maintenance costs during the lighting system lifetime </t>
  </si>
  <si>
    <t xml:space="preserve">Lifetime of savings </t>
  </si>
  <si>
    <t>[235 to 764] €/ light point</t>
  </si>
  <si>
    <t>No dimming or number of dimming hours per day at 50% lighting system power (7h/day or 5h/day)</t>
  </si>
  <si>
    <t>Savings calculation for road lighting systems - Simplified Approach</t>
  </si>
  <si>
    <t>Energy savings (ESj) [kWh/a]</t>
  </si>
  <si>
    <t xml:space="preserve">Value for the ratio (LCj) </t>
  </si>
  <si>
    <t>Calculation results</t>
  </si>
  <si>
    <t>Greenhouse gas savings</t>
  </si>
  <si>
    <t>Total final energy savings for Article 3 calculation</t>
  </si>
  <si>
    <t>Effect on primary energy consumption for Article 3 calculation</t>
  </si>
  <si>
    <t>TFES Article 3</t>
  </si>
  <si>
    <t>EPEC Article 3</t>
  </si>
  <si>
    <t>Article 3 | Total final energy savings (TFES)</t>
  </si>
  <si>
    <t>Article 3 | Effect on primary energy consumption (EPEC)</t>
  </si>
  <si>
    <r>
      <t xml:space="preserve">Power of each light source in the </t>
    </r>
    <r>
      <rPr>
        <b/>
        <sz val="9"/>
        <rFont val="Franklin Gothic Book"/>
        <family val="2"/>
        <scheme val="minor"/>
      </rPr>
      <t>old/inefficient system [W]</t>
    </r>
  </si>
  <si>
    <t>LC</t>
  </si>
  <si>
    <t>Lamp power [W]</t>
  </si>
  <si>
    <t>EU values for GHG emissions and conversion factors from final to primary energy savings are provided by streamSAVE. If you want to use national values, please fill in the relevant values in the corresponding table in sheet "National values".</t>
  </si>
  <si>
    <t>Dimming</t>
  </si>
  <si>
    <t>National Data</t>
  </si>
  <si>
    <t>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</si>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</sst>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000"/>
    <numFmt numFmtId="166" formatCode="#,##0.0;\-\ #,##0.0;\-"/>
    <numFmt numFmtId="167" formatCode="#,##0.00;\-\ #,##0.00;\-"/>
  </numFmts>
  <fonts count="30">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1"/>
      <color theme="1" tint="0.249977111117893"/>
      <name val="Franklin Gothic Book"/>
      <family val="2"/>
      <scheme val="minor"/>
    </font>
    <font>
      <b/>
      <vertAlign val="subscript"/>
      <sz val="11"/>
      <color theme="0"/>
      <name val="Franklin Gothic Book"/>
      <family val="2"/>
      <scheme val="minor"/>
    </font>
    <font>
      <sz val="11"/>
      <color theme="1" tint="0.249977111117893"/>
      <name val="Franklin Gothic Book (corpo)"/>
    </font>
    <font>
      <sz val="11"/>
      <name val="Franklin Gothic Book"/>
      <family val="2"/>
      <scheme val="minor"/>
    </font>
    <font>
      <sz val="9"/>
      <name val="Franklin Gothic Book"/>
      <family val="2"/>
      <scheme val="minor"/>
    </font>
    <font>
      <sz val="11"/>
      <color theme="0"/>
      <name val="Franklin Gothic Book"/>
      <family val="2"/>
      <scheme val="minor"/>
    </font>
    <font>
      <vertAlign val="subscript"/>
      <sz val="10"/>
      <color theme="1" tint="0.249977111117893"/>
      <name val="Franklin Gothic Book"/>
      <family val="2"/>
      <scheme val="minor"/>
    </font>
    <font>
      <b/>
      <sz val="10"/>
      <color theme="1" tint="0.249977111117893"/>
      <name val="Franklin Gothic Book"/>
      <family val="2"/>
      <scheme val="minor"/>
    </font>
    <font>
      <sz val="11"/>
      <color rgb="FF404040"/>
      <name val="Franklin Gothic Book"/>
      <family val="2"/>
      <scheme val="minor"/>
    </font>
    <font>
      <vertAlign val="subscript"/>
      <sz val="11"/>
      <color theme="1" tint="0.249977111117893"/>
      <name val="Franklin Gothic Book (corpo)"/>
    </font>
    <font>
      <b/>
      <sz val="9"/>
      <name val="Franklin Gothic Book"/>
      <family val="2"/>
      <scheme val="minor"/>
    </font>
    <font>
      <b/>
      <sz val="11"/>
      <color rgb="FF3F3F3F"/>
      <name val="Franklin Gothic Book"/>
      <family val="2"/>
      <scheme val="minor"/>
    </font>
    <font>
      <b/>
      <sz val="20"/>
      <color theme="5"/>
      <name val="Franklin Gothic Medium"/>
      <family val="2"/>
      <scheme val="major"/>
    </font>
  </fonts>
  <fills count="12">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
      <patternFill patternType="solid">
        <fgColor rgb="FFD6FEDE"/>
        <bgColor indexed="64"/>
      </patternFill>
    </fill>
    <fill>
      <patternFill patternType="solid">
        <fgColor rgb="FFFFFFFF"/>
        <bgColor rgb="FF000000"/>
      </patternFill>
    </fill>
    <fill>
      <patternFill patternType="solid">
        <fgColor rgb="FFF2F2F2"/>
      </patternFill>
    </fill>
    <fill>
      <patternFill patternType="solid">
        <fgColor rgb="FFD6FEDE"/>
        <bgColor rgb="FFFFFFFF"/>
      </patternFill>
    </fill>
  </fills>
  <borders count="18">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theme="0"/>
      </left>
      <right style="thin">
        <color theme="0"/>
      </right>
      <top style="thin">
        <color theme="0"/>
      </top>
      <bottom style="thin">
        <color theme="0"/>
      </bottom>
      <diagonal/>
    </border>
    <border>
      <left/>
      <right style="thin">
        <color theme="5"/>
      </right>
      <top style="thin">
        <color rgb="FF00B050"/>
      </top>
      <bottom style="thin">
        <color rgb="FF00B050"/>
      </bottom>
      <diagonal/>
    </border>
    <border>
      <left/>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rgb="FF00B050"/>
      </right>
      <top style="thin">
        <color rgb="FF00B050"/>
      </top>
      <bottom style="thin">
        <color theme="5"/>
      </bottom>
      <diagonal/>
    </border>
    <border>
      <left style="thin">
        <color theme="5"/>
      </left>
      <right style="thin">
        <color theme="5"/>
      </right>
      <top/>
      <bottom/>
      <diagonal/>
    </border>
    <border>
      <left style="thin">
        <color rgb="FF04C56C"/>
      </left>
      <right style="thin">
        <color rgb="FF04C56C"/>
      </right>
      <top style="thin">
        <color rgb="FF04C56C"/>
      </top>
      <bottom style="thin">
        <color rgb="FF04C56C"/>
      </bottom>
      <diagonal/>
    </border>
  </borders>
  <cellStyleXfs count="16">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8" applyNumberFormat="0" applyAlignment="0"/>
    <xf numFmtId="0" fontId="11" fillId="0" borderId="4" applyNumberFormat="0" applyFill="0" applyBorder="0" applyAlignment="0" applyProtection="0"/>
    <xf numFmtId="0" fontId="1" fillId="6" borderId="8" applyNumberFormat="0" applyAlignment="0" applyProtection="0"/>
    <xf numFmtId="0" fontId="9" fillId="4" borderId="0" applyNumberFormat="0" applyFill="0" applyBorder="0" applyAlignment="0" applyProtection="0">
      <alignment horizontal="justify" vertical="center" wrapText="1"/>
    </xf>
    <xf numFmtId="0" fontId="28" fillId="10" borderId="8" applyNumberFormat="0" applyAlignment="0"/>
  </cellStyleXfs>
  <cellXfs count="103">
    <xf numFmtId="0" fontId="0" fillId="0" borderId="0" xfId="0"/>
    <xf numFmtId="0" fontId="4" fillId="4" borderId="0" xfId="0" applyFont="1" applyFill="1" applyAlignment="1">
      <alignment horizontal="left" vertical="top" wrapText="1"/>
    </xf>
    <xf numFmtId="0" fontId="0" fillId="4" borderId="0" xfId="0" applyFill="1"/>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12" fillId="0" borderId="0" xfId="9"/>
    <xf numFmtId="0" fontId="7" fillId="5" borderId="8" xfId="11"/>
    <xf numFmtId="4" fontId="7" fillId="5" borderId="8" xfId="11" applyNumberFormat="1" applyAlignment="1">
      <alignment wrapText="1"/>
    </xf>
    <xf numFmtId="49" fontId="8" fillId="4" borderId="0" xfId="2" applyFont="1" applyFill="1">
      <alignment horizontal="left" vertical="top"/>
    </xf>
    <xf numFmtId="0" fontId="3" fillId="4" borderId="0" xfId="4" applyAlignment="1">
      <alignment vertical="center" wrapText="1"/>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7" fillId="5" borderId="8" xfId="11" applyAlignment="1"/>
    <xf numFmtId="0" fontId="3" fillId="0" borderId="0" xfId="4" applyFill="1">
      <alignment horizontal="justify" vertical="center" wrapText="1"/>
    </xf>
    <xf numFmtId="0" fontId="4" fillId="4" borderId="0" xfId="0" applyFont="1" applyFill="1" applyAlignment="1">
      <alignment horizontal="left" vertical="top"/>
    </xf>
    <xf numFmtId="0" fontId="0" fillId="0" borderId="10" xfId="0" applyBorder="1"/>
    <xf numFmtId="0" fontId="21" fillId="4" borderId="0" xfId="0" applyFont="1" applyFill="1"/>
    <xf numFmtId="0" fontId="4" fillId="4" borderId="6" xfId="0" applyFont="1" applyFill="1" applyBorder="1" applyAlignment="1">
      <alignment horizontal="left" vertical="center"/>
    </xf>
    <xf numFmtId="0" fontId="4" fillId="4" borderId="5" xfId="0" applyFont="1" applyFill="1" applyBorder="1" applyAlignment="1">
      <alignment horizontal="left" vertical="center"/>
    </xf>
    <xf numFmtId="0" fontId="4" fillId="4" borderId="11" xfId="0" applyFont="1" applyFill="1" applyBorder="1" applyAlignment="1">
      <alignment horizontal="left" vertical="center"/>
    </xf>
    <xf numFmtId="0" fontId="0" fillId="0" borderId="10" xfId="0" applyBorder="1" applyAlignment="1">
      <alignment horizontal="center"/>
    </xf>
    <xf numFmtId="0" fontId="4" fillId="4" borderId="6" xfId="0" applyFont="1" applyFill="1" applyBorder="1" applyAlignment="1">
      <alignment horizontal="left"/>
    </xf>
    <xf numFmtId="0" fontId="4" fillId="4" borderId="5" xfId="0" applyFont="1" applyFill="1" applyBorder="1" applyAlignment="1">
      <alignment horizontal="left"/>
    </xf>
    <xf numFmtId="0" fontId="4" fillId="4" borderId="7" xfId="0" applyFont="1" applyFill="1" applyBorder="1" applyAlignment="1">
      <alignment horizontal="left"/>
    </xf>
    <xf numFmtId="0" fontId="19" fillId="4" borderId="0" xfId="14" applyFont="1" applyFill="1" applyAlignment="1" applyProtection="1">
      <alignment horizontal="center" vertical="center" wrapText="1"/>
    </xf>
    <xf numFmtId="0" fontId="0" fillId="0" borderId="0" xfId="0" applyAlignment="1">
      <alignment horizontal="center"/>
    </xf>
    <xf numFmtId="0" fontId="19" fillId="4" borderId="0" xfId="14" applyFont="1" applyFill="1" applyAlignment="1">
      <alignment horizontal="center" vertical="center" wrapText="1"/>
    </xf>
    <xf numFmtId="0" fontId="0" fillId="8" borderId="8" xfId="0" applyFill="1" applyBorder="1" applyAlignment="1">
      <alignment horizontal="right"/>
    </xf>
    <xf numFmtId="0" fontId="0" fillId="0" borderId="8" xfId="0" applyBorder="1" applyAlignment="1">
      <alignment horizontal="right"/>
    </xf>
    <xf numFmtId="0" fontId="9" fillId="4" borderId="15" xfId="4" quotePrefix="1" applyFont="1" applyBorder="1" applyAlignment="1">
      <alignment horizontal="center" vertical="center" wrapText="1"/>
    </xf>
    <xf numFmtId="0" fontId="25" fillId="9" borderId="0" xfId="0" applyFont="1" applyFill="1" applyAlignment="1">
      <alignment horizontal="right" vertical="center" wrapText="1"/>
    </xf>
    <xf numFmtId="0" fontId="9" fillId="4" borderId="0" xfId="14" applyFill="1" applyAlignment="1">
      <alignment horizontal="right" vertical="center" wrapText="1"/>
    </xf>
    <xf numFmtId="0" fontId="0" fillId="0" borderId="8" xfId="0" applyBorder="1" applyAlignment="1">
      <alignment horizontal="right" vertical="center"/>
    </xf>
    <xf numFmtId="0" fontId="19" fillId="4" borderId="0" xfId="14" applyFont="1" applyFill="1" applyBorder="1" applyAlignment="1" applyProtection="1">
      <alignment horizontal="right" vertical="center" wrapText="1"/>
    </xf>
    <xf numFmtId="2" fontId="0" fillId="0" borderId="8" xfId="0" applyNumberFormat="1" applyBorder="1" applyAlignment="1">
      <alignment horizontal="right"/>
    </xf>
    <xf numFmtId="0" fontId="0" fillId="8" borderId="1" xfId="0" applyFill="1" applyBorder="1" applyAlignment="1">
      <alignment horizontal="right" vertical="center"/>
    </xf>
    <xf numFmtId="0" fontId="7" fillId="5" borderId="8" xfId="11" applyAlignment="1">
      <alignment horizontal="center" vertical="center"/>
    </xf>
    <xf numFmtId="0" fontId="0" fillId="8" borderId="1" xfId="0" applyFill="1" applyBorder="1"/>
    <xf numFmtId="2" fontId="0" fillId="8" borderId="1" xfId="0" applyNumberFormat="1" applyFill="1" applyBorder="1" applyAlignment="1">
      <alignment vertical="center"/>
    </xf>
    <xf numFmtId="49" fontId="12" fillId="4" borderId="0" xfId="9" applyNumberFormat="1" applyFill="1" applyAlignment="1">
      <alignment vertical="top"/>
    </xf>
    <xf numFmtId="0" fontId="20" fillId="4" borderId="0" xfId="0" applyFont="1" applyFill="1" applyAlignment="1">
      <alignment vertical="top" wrapText="1"/>
    </xf>
    <xf numFmtId="0" fontId="1" fillId="6" borderId="8" xfId="13" applyAlignment="1" applyProtection="1">
      <alignment horizontal="left" vertical="center"/>
      <protection locked="0"/>
    </xf>
    <xf numFmtId="0" fontId="1" fillId="6" borderId="8" xfId="13" applyAlignment="1">
      <alignment horizontal="left"/>
    </xf>
    <xf numFmtId="0" fontId="7" fillId="5" borderId="8" xfId="11" applyAlignment="1">
      <alignment horizontal="left"/>
    </xf>
    <xf numFmtId="166" fontId="17" fillId="2" borderId="8" xfId="8" applyNumberFormat="1" applyFont="1" applyFill="1" applyBorder="1" applyAlignment="1" applyProtection="1">
      <alignment horizontal="right"/>
    </xf>
    <xf numFmtId="0" fontId="4" fillId="4" borderId="8" xfId="4" applyFont="1" applyBorder="1" applyAlignment="1">
      <alignment horizontal="center" vertical="center" wrapText="1"/>
    </xf>
    <xf numFmtId="166" fontId="17" fillId="2" borderId="8" xfId="8" applyNumberFormat="1" applyFont="1" applyFill="1" applyBorder="1" applyProtection="1"/>
    <xf numFmtId="167" fontId="17" fillId="2" borderId="8" xfId="8" applyNumberFormat="1" applyFont="1" applyFill="1" applyBorder="1" applyAlignment="1" applyProtection="1">
      <alignment horizontal="right"/>
    </xf>
    <xf numFmtId="167" fontId="17" fillId="2" borderId="8" xfId="8" applyNumberFormat="1" applyFont="1" applyFill="1" applyBorder="1" applyProtection="1"/>
    <xf numFmtId="0" fontId="0" fillId="0" borderId="8" xfId="0" applyBorder="1"/>
    <xf numFmtId="4" fontId="0" fillId="0" borderId="8" xfId="0" applyNumberFormat="1" applyBorder="1"/>
    <xf numFmtId="0" fontId="0" fillId="0" borderId="8" xfId="0" applyBorder="1" applyAlignment="1">
      <alignment horizontal="justify" vertical="center" wrapText="1"/>
    </xf>
    <xf numFmtId="0" fontId="0" fillId="0" borderId="8" xfId="0" applyBorder="1" applyAlignment="1">
      <alignment horizontal="center" vertical="center" wrapText="1"/>
    </xf>
    <xf numFmtId="0" fontId="22" fillId="0" borderId="13" xfId="0" applyFont="1" applyBorder="1" applyAlignment="1">
      <alignment vertical="center" wrapText="1"/>
    </xf>
    <xf numFmtId="0" fontId="22" fillId="0" borderId="16" xfId="0" applyFont="1" applyBorder="1" applyAlignment="1">
      <alignment vertical="center" wrapText="1"/>
    </xf>
    <xf numFmtId="0" fontId="0" fillId="0" borderId="16" xfId="0" applyBorder="1" applyAlignment="1">
      <alignment vertical="center" wrapText="1"/>
    </xf>
    <xf numFmtId="0" fontId="22" fillId="0" borderId="14" xfId="0" applyFont="1" applyBorder="1" applyAlignment="1">
      <alignment vertical="center" wrapText="1"/>
    </xf>
    <xf numFmtId="0" fontId="7" fillId="5" borderId="8" xfId="11" applyAlignment="1">
      <alignment horizontal="center" vertical="center" wrapText="1"/>
    </xf>
    <xf numFmtId="165" fontId="0" fillId="0" borderId="8" xfId="0" applyNumberFormat="1" applyBorder="1"/>
    <xf numFmtId="43" fontId="1" fillId="6" borderId="8" xfId="13" applyNumberFormat="1" applyAlignment="1" applyProtection="1">
      <alignment horizontal="left"/>
      <protection locked="0"/>
    </xf>
    <xf numFmtId="0" fontId="3" fillId="4" borderId="0" xfId="0" applyFont="1" applyFill="1" applyAlignment="1">
      <alignment horizontal="justify" vertical="center" wrapText="1"/>
    </xf>
    <xf numFmtId="0" fontId="1" fillId="6" borderId="8" xfId="13" applyAlignment="1">
      <alignment horizontal="right" vertical="center"/>
    </xf>
    <xf numFmtId="0" fontId="1" fillId="6" borderId="8" xfId="13" applyAlignment="1"/>
    <xf numFmtId="43" fontId="4" fillId="4" borderId="0" xfId="8" applyFont="1" applyFill="1" applyBorder="1" applyProtection="1"/>
    <xf numFmtId="9" fontId="4" fillId="4" borderId="0" xfId="8" applyNumberFormat="1" applyFont="1" applyFill="1" applyBorder="1" applyProtection="1"/>
    <xf numFmtId="0" fontId="9" fillId="4" borderId="0" xfId="14" applyFill="1" applyAlignment="1" applyProtection="1">
      <alignment horizontal="justify" vertical="center" wrapText="1"/>
    </xf>
    <xf numFmtId="43" fontId="9" fillId="4" borderId="0" xfId="8" applyFont="1" applyFill="1" applyBorder="1" applyProtection="1"/>
    <xf numFmtId="9" fontId="1" fillId="6" borderId="8" xfId="13" applyNumberFormat="1" applyAlignment="1" applyProtection="1">
      <alignment horizontal="right"/>
      <protection locked="0"/>
    </xf>
    <xf numFmtId="2" fontId="0" fillId="8" borderId="8" xfId="0" applyNumberFormat="1" applyFill="1" applyBorder="1" applyAlignment="1">
      <alignment horizontal="right"/>
    </xf>
    <xf numFmtId="0" fontId="9" fillId="4" borderId="0" xfId="14" applyFill="1" applyAlignment="1">
      <alignment horizontal="left" vertical="center" wrapText="1"/>
    </xf>
    <xf numFmtId="0" fontId="25" fillId="9" borderId="0" xfId="0" applyFont="1" applyFill="1" applyAlignment="1">
      <alignment horizontal="left" vertical="center" wrapText="1"/>
    </xf>
    <xf numFmtId="4" fontId="0" fillId="11" borderId="17" xfId="0" applyNumberFormat="1" applyFill="1" applyBorder="1" applyProtection="1">
      <protection locked="0"/>
    </xf>
    <xf numFmtId="165" fontId="0" fillId="11" borderId="17" xfId="0" applyNumberFormat="1" applyFill="1" applyBorder="1" applyProtection="1">
      <protection locked="0"/>
    </xf>
    <xf numFmtId="49" fontId="29" fillId="4" borderId="0" xfId="9" applyNumberFormat="1" applyFont="1" applyFill="1" applyAlignment="1">
      <alignment horizontal="left" vertical="top"/>
    </xf>
    <xf numFmtId="0" fontId="13" fillId="4" borderId="0" xfId="0" applyFont="1" applyFill="1" applyAlignment="1">
      <alignment horizontal="left" vertical="center" wrapText="1"/>
    </xf>
    <xf numFmtId="49" fontId="8" fillId="4" borderId="0" xfId="2" applyFont="1" applyFill="1">
      <alignment horizontal="left" vertical="top"/>
    </xf>
    <xf numFmtId="49" fontId="11" fillId="4" borderId="0" xfId="12" applyNumberFormat="1" applyFill="1" applyBorder="1" applyAlignment="1">
      <alignment horizontal="left" vertical="top"/>
    </xf>
    <xf numFmtId="0" fontId="4" fillId="4" borderId="1" xfId="0" applyFont="1" applyFill="1" applyBorder="1" applyAlignment="1">
      <alignment horizontal="left" vertical="center"/>
    </xf>
    <xf numFmtId="0" fontId="4" fillId="4" borderId="12" xfId="0" applyFont="1" applyFill="1" applyBorder="1" applyAlignment="1">
      <alignment horizontal="left" vertical="center"/>
    </xf>
    <xf numFmtId="0" fontId="4" fillId="4" borderId="9" xfId="0" applyFont="1" applyFill="1" applyBorder="1" applyAlignment="1">
      <alignment horizontal="left" vertical="center"/>
    </xf>
    <xf numFmtId="0" fontId="4" fillId="4" borderId="6" xfId="0" applyFont="1" applyFill="1" applyBorder="1" applyAlignment="1">
      <alignment horizontal="left" vertical="top"/>
    </xf>
    <xf numFmtId="0" fontId="4" fillId="4" borderId="5" xfId="0" applyFont="1" applyFill="1" applyBorder="1" applyAlignment="1">
      <alignment horizontal="left" vertical="top"/>
    </xf>
    <xf numFmtId="0" fontId="4" fillId="4" borderId="7" xfId="0" applyFont="1" applyFill="1" applyBorder="1" applyAlignment="1">
      <alignment horizontal="left" vertical="top"/>
    </xf>
    <xf numFmtId="0" fontId="4" fillId="4" borderId="6" xfId="0" applyFont="1" applyFill="1" applyBorder="1" applyAlignment="1">
      <alignment horizontal="left"/>
    </xf>
    <xf numFmtId="0" fontId="4" fillId="4" borderId="5" xfId="0" applyFont="1" applyFill="1" applyBorder="1" applyAlignment="1">
      <alignment horizontal="left"/>
    </xf>
    <xf numFmtId="0" fontId="4" fillId="4" borderId="7" xfId="0" applyFont="1" applyFill="1" applyBorder="1" applyAlignment="1">
      <alignment horizontal="left"/>
    </xf>
    <xf numFmtId="0" fontId="7" fillId="5" borderId="8" xfId="11" applyAlignment="1">
      <alignment horizontal="center" vertical="center"/>
    </xf>
    <xf numFmtId="0" fontId="20" fillId="4" borderId="0" xfId="0" applyFont="1" applyFill="1" applyAlignment="1">
      <alignment horizontal="left" vertical="top"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4" fillId="4" borderId="6" xfId="0" applyFont="1" applyFill="1" applyBorder="1" applyAlignment="1">
      <alignment horizontal="left" wrapText="1"/>
    </xf>
    <xf numFmtId="0" fontId="4" fillId="4" borderId="5" xfId="0" applyFont="1" applyFill="1" applyBorder="1" applyAlignment="1">
      <alignment horizontal="left" wrapText="1"/>
    </xf>
    <xf numFmtId="0" fontId="4" fillId="4" borderId="7" xfId="0" applyFont="1" applyFill="1" applyBorder="1" applyAlignment="1">
      <alignment horizontal="left" wrapText="1"/>
    </xf>
    <xf numFmtId="0" fontId="7" fillId="5" borderId="8" xfId="11" applyAlignment="1">
      <alignment horizontal="left" vertical="center" wrapText="1"/>
    </xf>
    <xf numFmtId="4" fontId="0" fillId="7" borderId="8" xfId="13" applyNumberFormat="1" applyFont="1" applyFill="1" applyAlignment="1">
      <alignment horizontal="left" vertical="center" wrapText="1"/>
    </xf>
    <xf numFmtId="0" fontId="0" fillId="7" borderId="8" xfId="13" applyFont="1" applyFill="1" applyAlignment="1">
      <alignment horizontal="left" vertical="center" wrapText="1"/>
    </xf>
    <xf numFmtId="0" fontId="0" fillId="0" borderId="8" xfId="0" applyBorder="1" applyAlignment="1">
      <alignment horizontal="center" vertical="center" wrapText="1"/>
    </xf>
    <xf numFmtId="0" fontId="7" fillId="5" borderId="8" xfId="11" applyAlignment="1">
      <alignment horizontal="center" vertical="center" wrapText="1"/>
    </xf>
    <xf numFmtId="0" fontId="7" fillId="5" borderId="13" xfId="11" applyBorder="1" applyAlignment="1">
      <alignment horizontal="center" vertical="center" wrapText="1"/>
    </xf>
    <xf numFmtId="0" fontId="7" fillId="5" borderId="16" xfId="11" applyBorder="1" applyAlignment="1">
      <alignment horizontal="center" vertical="center" wrapText="1"/>
    </xf>
    <xf numFmtId="0" fontId="7" fillId="5" borderId="14" xfId="11" applyBorder="1" applyAlignment="1">
      <alignment horizontal="center" vertical="center" wrapText="1"/>
    </xf>
  </cellXfs>
  <cellStyles count="16">
    <cellStyle name="Comma" xfId="8" builtinId="3"/>
    <cellStyle name="Eingabefeld" xfId="3" xr:uid="{00000000-0005-0000-0000-000002000000}"/>
    <cellStyle name="Ergebnisse" xfId="5" xr:uid="{00000000-0005-0000-0000-000003000000}"/>
    <cellStyle name="Formel übernehmen" xfId="7" xr:uid="{00000000-0005-0000-0000-000004000000}"/>
    <cellStyle name="Formelzeichen" xfId="4" xr:uid="{00000000-0005-0000-0000-000005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7000000}"/>
    <cellStyle name="Methoden_Überschrift" xfId="2" xr:uid="{00000000-0005-0000-0000-000008000000}"/>
    <cellStyle name="Normal" xfId="0" builtinId="0"/>
    <cellStyle name="Output" xfId="15" builtinId="21" customBuiltin="1"/>
    <cellStyle name="Parameter_abbreviation" xfId="14" xr:uid="{00000000-0005-0000-0000-000009000000}"/>
    <cellStyle name="Title" xfId="9" builtinId="15" customBuiltin="1"/>
    <cellStyle name="Werte" xfId="6" xr:uid="{00000000-0005-0000-0000-00000F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328084</xdr:colOff>
      <xdr:row>0</xdr:row>
      <xdr:rowOff>84667</xdr:rowOff>
    </xdr:from>
    <xdr:to>
      <xdr:col>2</xdr:col>
      <xdr:colOff>1207388</xdr:colOff>
      <xdr:row>1</xdr:row>
      <xdr:rowOff>1359397</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433917" y="84667"/>
          <a:ext cx="2244554" cy="1613397"/>
        </a:xfrm>
        <a:prstGeom prst="rect">
          <a:avLst/>
        </a:prstGeom>
      </xdr:spPr>
    </xdr:pic>
    <xdr:clientData/>
  </xdr:twoCellAnchor>
  <xdr:twoCellAnchor editAs="oneCell">
    <xdr:from>
      <xdr:col>4</xdr:col>
      <xdr:colOff>613834</xdr:colOff>
      <xdr:row>31</xdr:row>
      <xdr:rowOff>63500</xdr:rowOff>
    </xdr:from>
    <xdr:to>
      <xdr:col>11</xdr:col>
      <xdr:colOff>380999</xdr:colOff>
      <xdr:row>35</xdr:row>
      <xdr:rowOff>44005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164667" y="8498417"/>
          <a:ext cx="6476999" cy="795421"/>
        </a:xfrm>
        <a:prstGeom prst="rect">
          <a:avLst/>
        </a:prstGeom>
      </xdr:spPr>
    </xdr:pic>
    <xdr:clientData/>
  </xdr:twoCellAnchor>
  <xdr:twoCellAnchor editAs="oneCell">
    <xdr:from>
      <xdr:col>4</xdr:col>
      <xdr:colOff>607484</xdr:colOff>
      <xdr:row>35</xdr:row>
      <xdr:rowOff>99484</xdr:rowOff>
    </xdr:from>
    <xdr:to>
      <xdr:col>11</xdr:col>
      <xdr:colOff>374649</xdr:colOff>
      <xdr:row>39</xdr:row>
      <xdr:rowOff>79988</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5158317" y="9349317"/>
          <a:ext cx="6476999" cy="795421"/>
        </a:xfrm>
        <a:prstGeom prst="rect">
          <a:avLst/>
        </a:prstGeom>
      </xdr:spPr>
    </xdr:pic>
    <xdr:clientData/>
  </xdr:twoCellAnchor>
  <xdr:twoCellAnchor editAs="oneCell">
    <xdr:from>
      <xdr:col>4</xdr:col>
      <xdr:colOff>550335</xdr:colOff>
      <xdr:row>40</xdr:row>
      <xdr:rowOff>84667</xdr:rowOff>
    </xdr:from>
    <xdr:to>
      <xdr:col>12</xdr:col>
      <xdr:colOff>103757</xdr:colOff>
      <xdr:row>42</xdr:row>
      <xdr:rowOff>95250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5101168" y="10350500"/>
          <a:ext cx="7088756" cy="423333"/>
        </a:xfrm>
        <a:prstGeom prst="rect">
          <a:avLst/>
        </a:prstGeom>
      </xdr:spPr>
    </xdr:pic>
    <xdr:clientData/>
  </xdr:twoCellAnchor>
  <xdr:twoCellAnchor editAs="oneCell">
    <xdr:from>
      <xdr:col>4</xdr:col>
      <xdr:colOff>550336</xdr:colOff>
      <xdr:row>43</xdr:row>
      <xdr:rowOff>52916</xdr:rowOff>
    </xdr:from>
    <xdr:to>
      <xdr:col>12</xdr:col>
      <xdr:colOff>137584</xdr:colOff>
      <xdr:row>45</xdr:row>
      <xdr:rowOff>68848</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5101169" y="10932583"/>
          <a:ext cx="7122582" cy="449848"/>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64"/>
  <sheetViews>
    <sheetView showGridLines="0" tabSelected="1" topLeftCell="B1" zoomScaleNormal="100" workbookViewId="0">
      <selection activeCell="C5" sqref="C5"/>
    </sheetView>
  </sheetViews>
  <sheetFormatPr defaultColWidth="11.44140625" defaultRowHeight="15.75"/>
  <cols>
    <col min="1" max="1" width="1.21875" customWidth="1"/>
    <col min="2" max="2" width="15.88671875" customWidth="1"/>
    <col min="3" max="3" width="27.21875" customWidth="1"/>
    <col min="4" max="4" width="8.6640625" bestFit="1" customWidth="1"/>
    <col min="5" max="5" width="24.88671875" customWidth="1"/>
    <col min="6" max="6" width="9.44140625" bestFit="1" customWidth="1"/>
    <col min="7" max="7" width="5.33203125" customWidth="1"/>
    <col min="8" max="13" width="9.6640625" customWidth="1"/>
    <col min="14" max="14" width="14.6640625" customWidth="1"/>
    <col min="15" max="15" width="9.6640625" customWidth="1"/>
    <col min="17" max="17" width="17.77734375" customWidth="1"/>
  </cols>
  <sheetData>
    <row r="1" spans="1:15" ht="27">
      <c r="A1" s="2"/>
      <c r="B1" s="2"/>
      <c r="C1" s="41"/>
      <c r="D1" s="75" t="s">
        <v>118</v>
      </c>
      <c r="E1" s="75"/>
      <c r="F1" s="75"/>
      <c r="G1" s="75"/>
      <c r="H1" s="75"/>
      <c r="I1" s="75"/>
      <c r="J1" s="75"/>
      <c r="K1" s="75"/>
      <c r="L1" s="75"/>
      <c r="M1" s="75"/>
      <c r="N1" s="75"/>
      <c r="O1" s="2"/>
    </row>
    <row r="2" spans="1:15" ht="119.25" customHeight="1">
      <c r="A2" s="2"/>
      <c r="B2" s="2"/>
      <c r="C2" s="42"/>
      <c r="D2" s="89" t="s">
        <v>0</v>
      </c>
      <c r="E2" s="89"/>
      <c r="F2" s="89"/>
      <c r="G2" s="89"/>
      <c r="H2" s="89"/>
      <c r="I2" s="89"/>
      <c r="J2" s="89"/>
      <c r="K2" s="89"/>
      <c r="L2" s="89"/>
      <c r="M2" s="89"/>
      <c r="N2" s="89"/>
    </row>
    <row r="3" spans="1:15" ht="19.5">
      <c r="A3" s="2"/>
      <c r="B3" s="77" t="s">
        <v>1</v>
      </c>
      <c r="C3" s="77"/>
      <c r="D3" s="77"/>
      <c r="E3" s="77"/>
      <c r="F3" s="77"/>
      <c r="G3" s="77"/>
      <c r="H3" s="1"/>
      <c r="I3" s="1"/>
      <c r="J3" s="1"/>
      <c r="K3" s="1"/>
      <c r="L3" s="1"/>
      <c r="M3" s="1"/>
      <c r="N3" s="1"/>
      <c r="O3" s="1"/>
    </row>
    <row r="4" spans="1:15" ht="19.5">
      <c r="A4" s="2"/>
      <c r="B4" s="9"/>
      <c r="C4" s="9"/>
      <c r="D4" s="9"/>
      <c r="E4" s="9"/>
      <c r="F4" s="9"/>
      <c r="G4" s="9"/>
      <c r="H4" s="1"/>
      <c r="I4" s="1"/>
      <c r="J4" s="1"/>
      <c r="K4" s="1"/>
      <c r="L4" s="1"/>
      <c r="M4" s="1"/>
      <c r="N4" s="1"/>
      <c r="O4" s="1"/>
    </row>
    <row r="5" spans="1:15" ht="30" customHeight="1">
      <c r="A5" s="2"/>
      <c r="B5" s="71" t="s">
        <v>47</v>
      </c>
      <c r="C5" s="43"/>
      <c r="D5" s="10"/>
      <c r="E5" s="76" t="s">
        <v>132</v>
      </c>
      <c r="F5" s="76"/>
      <c r="G5" s="76"/>
      <c r="H5" s="76"/>
      <c r="I5" s="76"/>
      <c r="J5" s="76"/>
      <c r="K5" s="76"/>
      <c r="L5" s="76"/>
      <c r="M5" s="76"/>
      <c r="N5" s="76"/>
      <c r="O5" s="4"/>
    </row>
    <row r="6" spans="1:15" ht="15" customHeight="1">
      <c r="A6" s="2"/>
      <c r="B6" s="71" t="s">
        <v>109</v>
      </c>
      <c r="C6" s="43"/>
      <c r="D6" s="10"/>
      <c r="E6" s="18" t="s">
        <v>111</v>
      </c>
      <c r="F6" s="10"/>
      <c r="G6" s="2"/>
      <c r="H6" s="10"/>
      <c r="I6" s="10"/>
      <c r="J6" s="10"/>
      <c r="K6" s="10"/>
      <c r="L6" s="10"/>
      <c r="M6" s="10"/>
      <c r="N6" s="10"/>
      <c r="O6" s="4"/>
    </row>
    <row r="7" spans="1:15" ht="15" customHeight="1">
      <c r="A7" s="2"/>
      <c r="B7" s="71" t="s">
        <v>110</v>
      </c>
      <c r="C7" s="44"/>
      <c r="D7" s="10"/>
      <c r="E7" s="18" t="s">
        <v>129</v>
      </c>
      <c r="F7" s="10"/>
      <c r="G7" s="2"/>
      <c r="H7" s="10"/>
      <c r="I7" s="10"/>
      <c r="J7" s="10"/>
      <c r="K7" s="10"/>
      <c r="L7" s="10"/>
      <c r="M7" s="10"/>
      <c r="N7" s="10"/>
      <c r="O7" s="4"/>
    </row>
    <row r="8" spans="1:15">
      <c r="A8" s="2"/>
      <c r="B8" s="72" t="s">
        <v>133</v>
      </c>
      <c r="C8" s="43"/>
      <c r="D8" s="10"/>
      <c r="E8" s="18" t="s">
        <v>117</v>
      </c>
      <c r="F8" s="10"/>
      <c r="G8" s="2"/>
      <c r="H8" s="10"/>
      <c r="I8" s="10"/>
      <c r="J8" s="10"/>
      <c r="K8" s="10"/>
      <c r="L8" s="10"/>
      <c r="M8" s="10"/>
      <c r="N8" s="10"/>
      <c r="O8" s="4"/>
    </row>
    <row r="9" spans="1:15">
      <c r="A9" s="2"/>
      <c r="B9" s="12"/>
      <c r="C9" s="2"/>
      <c r="D9" s="3"/>
      <c r="E9" s="2"/>
      <c r="F9" s="2"/>
      <c r="G9" s="4"/>
      <c r="H9" s="4"/>
      <c r="I9" s="4"/>
      <c r="J9" s="4"/>
      <c r="K9" s="4"/>
      <c r="L9" s="4"/>
      <c r="M9" s="4"/>
      <c r="N9" s="4"/>
      <c r="O9" s="4"/>
    </row>
    <row r="10" spans="1:15">
      <c r="A10" s="2"/>
      <c r="B10" s="13"/>
      <c r="C10" s="88" t="s">
        <v>4</v>
      </c>
      <c r="D10" s="88"/>
      <c r="E10" s="88"/>
      <c r="F10" s="88"/>
      <c r="G10" s="4"/>
      <c r="H10" s="4"/>
      <c r="I10" s="4"/>
      <c r="J10" s="4"/>
      <c r="K10" s="4"/>
      <c r="L10" s="4"/>
      <c r="M10" s="4"/>
      <c r="N10" s="4"/>
      <c r="O10" s="4"/>
    </row>
    <row r="11" spans="1:15">
      <c r="A11" s="2"/>
      <c r="B11" s="13"/>
      <c r="C11" s="38" t="s">
        <v>103</v>
      </c>
      <c r="D11" s="38" t="s">
        <v>105</v>
      </c>
      <c r="E11" s="38" t="s">
        <v>104</v>
      </c>
      <c r="F11" s="38" t="s">
        <v>5</v>
      </c>
      <c r="G11" s="4"/>
      <c r="H11" s="14" t="s">
        <v>6</v>
      </c>
      <c r="I11" s="14"/>
      <c r="J11" s="14"/>
      <c r="K11" s="14"/>
      <c r="L11" s="14"/>
      <c r="M11" s="14"/>
      <c r="N11" s="14"/>
      <c r="O11" s="4"/>
    </row>
    <row r="12" spans="1:15">
      <c r="A12" s="2"/>
      <c r="B12" s="13"/>
      <c r="C12" s="61"/>
      <c r="D12" s="69">
        <v>1</v>
      </c>
      <c r="E12" s="61"/>
      <c r="F12" s="69">
        <v>1</v>
      </c>
      <c r="G12" s="4"/>
      <c r="H12" s="85" t="s">
        <v>8</v>
      </c>
      <c r="I12" s="86"/>
      <c r="J12" s="86"/>
      <c r="K12" s="86"/>
      <c r="L12" s="86"/>
      <c r="M12" s="86"/>
      <c r="N12" s="87"/>
      <c r="O12" s="4"/>
    </row>
    <row r="13" spans="1:15">
      <c r="A13" s="2"/>
      <c r="B13" s="13"/>
      <c r="C13" s="61"/>
      <c r="D13" s="69">
        <v>0</v>
      </c>
      <c r="E13" s="61"/>
      <c r="F13" s="69">
        <v>0</v>
      </c>
      <c r="G13" s="4"/>
      <c r="H13" s="85" t="s">
        <v>8</v>
      </c>
      <c r="I13" s="86"/>
      <c r="J13" s="86"/>
      <c r="K13" s="86"/>
      <c r="L13" s="86"/>
      <c r="M13" s="86"/>
      <c r="N13" s="87"/>
      <c r="O13" s="4"/>
    </row>
    <row r="14" spans="1:15">
      <c r="A14" s="2"/>
      <c r="B14" s="13"/>
      <c r="C14" s="61"/>
      <c r="D14" s="69">
        <v>0</v>
      </c>
      <c r="E14" s="61"/>
      <c r="F14" s="69">
        <v>0</v>
      </c>
      <c r="G14" s="4"/>
      <c r="H14" s="85" t="s">
        <v>8</v>
      </c>
      <c r="I14" s="86"/>
      <c r="J14" s="86"/>
      <c r="K14" s="86"/>
      <c r="L14" s="86"/>
      <c r="M14" s="86"/>
      <c r="N14" s="87"/>
      <c r="O14" s="4"/>
    </row>
    <row r="15" spans="1:15">
      <c r="A15" s="2"/>
      <c r="B15" s="13"/>
      <c r="C15" s="61"/>
      <c r="D15" s="69">
        <v>0</v>
      </c>
      <c r="E15" s="61"/>
      <c r="F15" s="69">
        <v>0</v>
      </c>
      <c r="G15" s="4"/>
      <c r="H15" s="85" t="s">
        <v>8</v>
      </c>
      <c r="I15" s="86"/>
      <c r="J15" s="86"/>
      <c r="K15" s="86"/>
      <c r="L15" s="86"/>
      <c r="M15" s="86"/>
      <c r="N15" s="87"/>
      <c r="O15" s="4"/>
    </row>
    <row r="16" spans="1:15">
      <c r="A16" s="2"/>
      <c r="B16" s="13"/>
      <c r="C16" s="61"/>
      <c r="D16" s="69">
        <v>0</v>
      </c>
      <c r="E16" s="61"/>
      <c r="F16" s="69">
        <v>0</v>
      </c>
      <c r="G16" s="4"/>
      <c r="H16" s="85" t="s">
        <v>8</v>
      </c>
      <c r="I16" s="86"/>
      <c r="J16" s="86"/>
      <c r="K16" s="86"/>
      <c r="L16" s="86"/>
      <c r="M16" s="86"/>
      <c r="N16" s="87"/>
      <c r="O16" s="4"/>
    </row>
    <row r="17" spans="1:21">
      <c r="A17" s="2"/>
      <c r="B17" s="13"/>
      <c r="C17" s="65" t="s">
        <v>9</v>
      </c>
      <c r="D17" s="66">
        <f>SUM(D12:D16)</f>
        <v>1</v>
      </c>
      <c r="E17" s="65" t="s">
        <v>9</v>
      </c>
      <c r="F17" s="66">
        <f>SUM(F12:F16)</f>
        <v>1</v>
      </c>
      <c r="G17" s="4"/>
      <c r="H17" s="23" t="s">
        <v>10</v>
      </c>
      <c r="I17" s="24"/>
      <c r="J17" s="24"/>
      <c r="K17" s="24"/>
      <c r="L17" s="24"/>
      <c r="M17" s="24"/>
      <c r="N17" s="25"/>
      <c r="O17" s="4"/>
    </row>
    <row r="18" spans="1:21" ht="17.25">
      <c r="A18" s="2"/>
      <c r="B18" s="2"/>
      <c r="C18" s="67" t="s">
        <v>11</v>
      </c>
      <c r="D18" s="68">
        <f>IF($C$5="National values",(IFERROR($D$12*INDEX('National Values'!$C$3:$C$37,MATCH($C$12,'National Values'!$A$3:$A$37,0)),0)+IFERROR($D$13*INDEX('National Values'!$C$3:$C$37,MATCH($C$13,'National Values'!$A$3:$A$37,0)),0)+IFERROR($D$14*INDEX('National Values'!$C$3:$C$37,MATCH($C$14,'National Values'!$A$3:$A$37,0)),0)+IFERROR($D$15*INDEX('National Values'!$C$3:$C$37,MATCH($C$15,'National Values'!$A$3:$A$37,0)),0)+IFERROR($D$16*INDEX('National Values'!$C$3:$C$37,MATCH($C$16,'National Values'!$A$3:$A$37,0)),0)),(IFERROR($D$12*INDEX('EU Values'!$C$3:$C$37,MATCH($C$12,'EU Values'!$A$3:$A$37,0)),0)+IFERROR($D$13*INDEX('EU Values'!$C$3:$C$37,MATCH($C$13,'EU Values'!$A$3:$A$37,0)),0)+IFERROR($D$14*INDEX('EU Values'!$C$3:$C$37,MATCH($C$14,'EU Values'!$A$3:$A$37,0)),0)+IFERROR($D$15*INDEX('EU Values'!$C$3:$C$37,MATCH($C$15,'EU Values'!$A$3:$A$37,0)),0)+IFERROR($D$16*INDEX('EU Values'!$C$3:$C$37,MATCH($C$16,'EU Values'!$A$3:$A$37,0)),0)))</f>
        <v>0</v>
      </c>
      <c r="E18" s="67" t="s">
        <v>12</v>
      </c>
      <c r="F18" s="68">
        <f>IF($C$5="National values",IFERROR($F$12*INDEX('National Values'!$C$3:$C$37,MATCH($E$12,'National Values'!$A$3:$A$37,0)),0)+IFERROR($F$13*INDEX('National Values'!$C$3:$C$37,MATCH($E$13,'National Values'!$A$3:$A$37,0)),0)+IFERROR($F$14*INDEX('National Values'!$C$3:$C$37,MATCH($E$14,'National Values'!$A$3:$A$37,0)),0)+IFERROR($F$15*INDEX('National Values'!$C$3:$C$37,MATCH($E$15,'National Values'!$A$3:$A$37,0)),0)+IFERROR($F$16*INDEX('National Values'!$C$3:$C$37,MATCH($E$16,'National Values'!$A$3:$A$37,0)),0),IFERROR($F$12*INDEX('EU Values'!$C$3:$C$37,MATCH($E$12,'EU Values'!$A$3:$A$37,0)),0)+IFERROR($F$13*INDEX('EU Values'!$C$3:$C$37,MATCH($E$13,'EU Values'!$A$3:$A$37,0)),0)+IFERROR($F$14*INDEX('EU Values'!$C$3:$C$37,MATCH($E$14,'EU Values'!$A$3:$A$37,0)),0)+IFERROR($F$15*INDEX('EU Values'!$C$3:$C$37,MATCH($E$15,'EU Values'!$A$3:$A$37,0)),0)+IFERROR($F$16*INDEX('EU Values'!$C$3:$C$37,MATCH($E$16,'EU Values'!$A$3:$A$37,0)),0))</f>
        <v>0</v>
      </c>
      <c r="G18" s="2"/>
      <c r="H18" s="82" t="s">
        <v>13</v>
      </c>
      <c r="I18" s="83"/>
      <c r="J18" s="83"/>
      <c r="K18" s="83"/>
      <c r="L18" s="83"/>
      <c r="M18" s="83"/>
      <c r="N18" s="84"/>
      <c r="O18" s="3"/>
    </row>
    <row r="19" spans="1:21" ht="17.25">
      <c r="A19" s="2"/>
      <c r="B19" s="2"/>
      <c r="C19" s="67" t="s">
        <v>14</v>
      </c>
      <c r="D19" s="68">
        <f>IF($C$5="National values",(IFERROR($D$12*INDEX('National Values'!$B$3:$B$37,MATCH($C$12,'National Values'!$A$3:$A$37,0)),0)+IFERROR($D$13*INDEX('National Values'!$B$3:$B$37,MATCH($C$13,'National Values'!$A$3:$A$37,0)),0)+IFERROR($D$14*INDEX('National Values'!$B$3:$B$37,MATCH($C$14,'National Values'!$A$3:$A$37,0)),0)+IFERROR($D$15*INDEX('National Values'!$B$3:$B$37,MATCH($C$15,'National Values'!$A$3:$A$37,0)),0)+IFERROR($D$16*INDEX('National Values'!$B$3:$B$37,MATCH($C$16,'National Values'!$A$3:$A$37,0)),0)),(IFERROR($D$12*INDEX('EU Values'!$B$3:$B$37,MATCH($C$12,'EU Values'!$A$3:$A$37,0)),0)+IFERROR($D$13*INDEX('EU Values'!$B$3:$B$37,MATCH($C$13,'EU Values'!$A$3:$A$37,0)),0)+IFERROR($D$14*INDEX('EU Values'!$B$3:$B$37,MATCH($C$14,'EU Values'!$A$3:$A$37,0)),0)+IFERROR($D$15*INDEX('EU Values'!$B$3:$B$37,MATCH($C$15,'EU Values'!$A$3:$A$37,0)),0)+IFERROR($D$16*INDEX('EU Values'!$B$3:$B$37,MATCH($C$16,'EU Values'!$A$3:$A$37,0)),0)))</f>
        <v>0</v>
      </c>
      <c r="E19" s="67" t="s">
        <v>15</v>
      </c>
      <c r="F19" s="68">
        <f>IF($C$5="National values",IFERROR($F$12*INDEX('National Values'!$B$3:$B$37,MATCH($E$12,'National Values'!$A$3:$A$37,0)),0)+IFERROR($F$13*INDEX('National Values'!$B$3:$B$37,MATCH($E$13,'National Values'!$A$3:$A$37,0)),0)+IFERROR($F$14*INDEX('National Values'!$B$3:$B$37,MATCH($E$14,'National Values'!$A$3:$A$37,0)),0)+IFERROR($F$15*INDEX('National Values'!$B$3:$B$37,MATCH($E$15,'National Values'!$A$3:$A$37,0)),0)+IFERROR($F$16*INDEX('National Values'!$B$3:$B$37,MATCH($E$16,'National Values'!$A$3:$A$37,0)),0),IFERROR($F$12*INDEX('EU Values'!$B$3:$B$37,MATCH($E$12,'EU Values'!$A$3:$A$37,0)),0)+IFERROR($F$13*INDEX('EU Values'!$B$3:$B$37,MATCH($E$13,'EU Values'!$A$3:$A$37,0)),0)+IFERROR($F$14*INDEX('EU Values'!$B$3:$B$37,MATCH($E$14,'EU Values'!$A$3:$A$37,0)),0)+IFERROR($F$15*INDEX('EU Values'!$B$3:$B$37,MATCH($E$15,'EU Values'!$A$3:$A$37,0)),0)+IFERROR($F$16*INDEX('EU Values'!$B$3:$B$37,MATCH($E$16,'EU Values'!$A$3:$A$37,0)),0))</f>
        <v>0</v>
      </c>
      <c r="G19" s="2"/>
      <c r="H19" s="82" t="s">
        <v>16</v>
      </c>
      <c r="I19" s="83"/>
      <c r="J19" s="83"/>
      <c r="K19" s="83"/>
      <c r="L19" s="83"/>
      <c r="M19" s="83"/>
      <c r="N19" s="84"/>
      <c r="O19" s="3"/>
    </row>
    <row r="20" spans="1:21">
      <c r="A20" s="2"/>
      <c r="B20" s="2"/>
      <c r="C20" s="11"/>
      <c r="D20" s="5"/>
      <c r="E20" s="11"/>
      <c r="F20" s="5"/>
      <c r="G20" s="2"/>
      <c r="H20" s="16"/>
      <c r="I20" s="16"/>
      <c r="J20" s="16"/>
      <c r="K20" s="16"/>
      <c r="L20" s="16"/>
      <c r="M20" s="16"/>
      <c r="N20" s="16"/>
      <c r="O20" s="3"/>
    </row>
    <row r="21" spans="1:21">
      <c r="A21" s="2"/>
      <c r="B21" s="26"/>
      <c r="C21" s="38" t="s">
        <v>134</v>
      </c>
      <c r="D21" s="38" t="s">
        <v>17</v>
      </c>
      <c r="E21" s="38" t="s">
        <v>2</v>
      </c>
      <c r="F21" s="38" t="s">
        <v>17</v>
      </c>
      <c r="G21" s="26"/>
      <c r="H21" s="45" t="s">
        <v>6</v>
      </c>
      <c r="I21" s="45"/>
      <c r="J21" s="45"/>
      <c r="K21" s="45"/>
      <c r="L21" s="45"/>
      <c r="M21" s="45"/>
      <c r="N21" s="45"/>
      <c r="O21" s="26"/>
      <c r="P21" s="17"/>
      <c r="Q21" s="17"/>
      <c r="R21" s="17"/>
      <c r="S21" s="17"/>
      <c r="T21" s="17"/>
      <c r="U21" s="17"/>
    </row>
    <row r="22" spans="1:21">
      <c r="A22" s="2"/>
      <c r="B22" s="32" t="s">
        <v>135</v>
      </c>
      <c r="C22" s="37"/>
      <c r="D22" s="31" t="s">
        <v>136</v>
      </c>
      <c r="E22" s="63"/>
      <c r="F22" s="31" t="s">
        <v>136</v>
      </c>
      <c r="G22" s="26"/>
      <c r="H22" s="19" t="s">
        <v>18</v>
      </c>
      <c r="I22" s="20"/>
      <c r="J22" s="20"/>
      <c r="K22" s="20"/>
      <c r="L22" s="20"/>
      <c r="M22" s="20"/>
      <c r="N22" s="21"/>
      <c r="O22" s="26"/>
      <c r="P22" s="17"/>
      <c r="Q22" s="22"/>
      <c r="R22" s="17"/>
      <c r="S22" s="17"/>
      <c r="T22" s="17"/>
      <c r="U22" s="17"/>
    </row>
    <row r="23" spans="1:21" ht="16.899999999999999" customHeight="1">
      <c r="A23" s="2"/>
      <c r="B23" s="35" t="s">
        <v>106</v>
      </c>
      <c r="C23" s="64"/>
      <c r="D23" s="31" t="s">
        <v>20</v>
      </c>
      <c r="E23" s="30">
        <f>C7</f>
        <v>0</v>
      </c>
      <c r="F23" s="31" t="s">
        <v>20</v>
      </c>
      <c r="G23" s="26"/>
      <c r="H23" s="79" t="s">
        <v>21</v>
      </c>
      <c r="I23" s="80"/>
      <c r="J23" s="80"/>
      <c r="K23" s="80"/>
      <c r="L23" s="80"/>
      <c r="M23" s="80"/>
      <c r="N23" s="81"/>
      <c r="O23" s="26"/>
      <c r="P23" s="17"/>
      <c r="Q23" s="27"/>
      <c r="R23" s="17"/>
      <c r="S23" s="17"/>
      <c r="T23" s="17"/>
      <c r="U23" s="17"/>
    </row>
    <row r="24" spans="1:21" ht="15" customHeight="1">
      <c r="A24" s="2"/>
      <c r="B24" s="35" t="s">
        <v>107</v>
      </c>
      <c r="C24" s="39"/>
      <c r="D24" s="31" t="s">
        <v>20</v>
      </c>
      <c r="E24" s="30">
        <f>IFERROR(IF(C6="High Pressure Sodium (HPS)",VLOOKUP(E23,'EU Values'!B47:D53,3,FALSE),VLOOKUP(E23,'EU Values'!B54:D58,3,FALSE)),0)</f>
        <v>0</v>
      </c>
      <c r="F24" s="31" t="s">
        <v>20</v>
      </c>
      <c r="G24" s="26"/>
      <c r="H24" s="79" t="s">
        <v>108</v>
      </c>
      <c r="I24" s="80"/>
      <c r="J24" s="80"/>
      <c r="K24" s="80"/>
      <c r="L24" s="80"/>
      <c r="M24" s="80"/>
      <c r="N24" s="81"/>
      <c r="O24" s="26"/>
      <c r="P24" s="17"/>
      <c r="Q24" s="22"/>
      <c r="R24" s="17"/>
      <c r="S24" s="17"/>
      <c r="T24" s="17"/>
      <c r="U24" s="17"/>
    </row>
    <row r="25" spans="1:21" ht="15.6" customHeight="1">
      <c r="A25" s="2"/>
      <c r="B25" s="32" t="s">
        <v>102</v>
      </c>
      <c r="C25" s="29"/>
      <c r="D25" s="31" t="s">
        <v>22</v>
      </c>
      <c r="E25" s="30">
        <f>IFERROR(IF(C6="High Pressure Sodium (HPS)",VLOOKUP(E24,'EU Values'!D47:E53,2,FALSE),VLOOKUP(E24,'EU Values'!D54:E58,2,FALSE)),0)</f>
        <v>0</v>
      </c>
      <c r="F25" s="31" t="s">
        <v>22</v>
      </c>
      <c r="G25" s="26"/>
      <c r="H25" s="79" t="s">
        <v>23</v>
      </c>
      <c r="I25" s="80"/>
      <c r="J25" s="80"/>
      <c r="K25" s="80"/>
      <c r="L25" s="80"/>
      <c r="M25" s="80"/>
      <c r="N25" s="81"/>
      <c r="O25" s="26"/>
      <c r="P25" s="17"/>
      <c r="Q25" s="22"/>
      <c r="R25" s="17"/>
      <c r="S25" s="17"/>
      <c r="T25" s="17"/>
      <c r="U25" s="17"/>
    </row>
    <row r="26" spans="1:21" ht="17.25">
      <c r="A26" s="2"/>
      <c r="B26" s="33" t="s">
        <v>100</v>
      </c>
      <c r="C26" s="70"/>
      <c r="D26" s="31" t="s">
        <v>136</v>
      </c>
      <c r="E26" s="36">
        <f>'EU Values'!B40</f>
        <v>1</v>
      </c>
      <c r="F26" s="31" t="s">
        <v>136</v>
      </c>
      <c r="G26" s="28"/>
      <c r="H26" s="82" t="s">
        <v>101</v>
      </c>
      <c r="I26" s="83"/>
      <c r="J26" s="83"/>
      <c r="K26" s="83"/>
      <c r="L26" s="83"/>
      <c r="M26" s="83"/>
      <c r="N26" s="84"/>
    </row>
    <row r="27" spans="1:21" ht="31.5">
      <c r="A27" s="2"/>
      <c r="B27" s="32" t="s">
        <v>24</v>
      </c>
      <c r="C27" s="34">
        <f>C8</f>
        <v>0</v>
      </c>
      <c r="D27" s="31" t="s">
        <v>25</v>
      </c>
      <c r="E27" s="34">
        <f>C8</f>
        <v>0</v>
      </c>
      <c r="F27" s="31" t="s">
        <v>25</v>
      </c>
      <c r="G27" s="26"/>
      <c r="H27" s="79" t="s">
        <v>26</v>
      </c>
      <c r="I27" s="80"/>
      <c r="J27" s="80"/>
      <c r="K27" s="80"/>
      <c r="L27" s="80"/>
      <c r="M27" s="80"/>
      <c r="N27" s="81"/>
      <c r="O27" s="26"/>
      <c r="Q27" s="17"/>
      <c r="R27" s="17"/>
      <c r="S27" s="17"/>
      <c r="T27" s="17"/>
      <c r="U27" s="17"/>
    </row>
    <row r="28" spans="1:21" ht="20.65" customHeight="1">
      <c r="A28" s="2"/>
      <c r="B28" s="32" t="s">
        <v>130</v>
      </c>
      <c r="C28" s="40"/>
      <c r="D28" s="31" t="s">
        <v>136</v>
      </c>
      <c r="E28" s="36">
        <f>IFERROR(IF(E27="No dimming",1,VLOOKUP(E25,'EU Values'!E47:G58,IF(Calculation!E27=7,2,3),FALSE)),0)</f>
        <v>0</v>
      </c>
      <c r="F28" s="31" t="s">
        <v>136</v>
      </c>
      <c r="G28" s="26"/>
      <c r="H28" s="79" t="s">
        <v>27</v>
      </c>
      <c r="I28" s="80"/>
      <c r="J28" s="80"/>
      <c r="K28" s="80"/>
      <c r="L28" s="80"/>
      <c r="M28" s="80"/>
      <c r="N28" s="81"/>
      <c r="O28" s="26"/>
    </row>
    <row r="29" spans="1:21">
      <c r="A29" s="2"/>
      <c r="B29" s="2"/>
      <c r="C29" s="11"/>
      <c r="D29" s="5"/>
      <c r="E29" s="11"/>
      <c r="F29" s="5"/>
      <c r="G29" s="2"/>
      <c r="H29" s="16"/>
      <c r="I29" s="16"/>
      <c r="J29" s="16"/>
      <c r="K29" s="16"/>
      <c r="L29" s="16"/>
      <c r="M29" s="16"/>
      <c r="N29" s="16"/>
      <c r="O29" s="3"/>
    </row>
    <row r="30" spans="1:21">
      <c r="A30" s="2"/>
      <c r="B30" s="2"/>
      <c r="C30" s="2"/>
      <c r="D30" s="2"/>
      <c r="E30" s="2"/>
      <c r="F30" s="2"/>
      <c r="G30" s="2"/>
      <c r="H30" s="2"/>
      <c r="I30" s="2"/>
      <c r="J30" s="2"/>
      <c r="K30" s="2"/>
      <c r="L30" s="2"/>
      <c r="M30" s="2"/>
      <c r="N30" s="2"/>
      <c r="O30" s="2"/>
    </row>
    <row r="31" spans="1:21" ht="19.5">
      <c r="A31" s="2"/>
      <c r="B31" s="77" t="s">
        <v>28</v>
      </c>
      <c r="C31" s="77"/>
      <c r="D31" s="77"/>
      <c r="E31" s="77"/>
      <c r="F31" s="77"/>
      <c r="G31" s="77"/>
      <c r="H31" s="1"/>
      <c r="I31" s="1"/>
      <c r="J31" s="1"/>
      <c r="K31" s="1"/>
      <c r="L31" s="1"/>
      <c r="M31" s="1"/>
      <c r="N31" s="1"/>
      <c r="O31" s="1"/>
    </row>
    <row r="32" spans="1:21">
      <c r="A32" s="2"/>
      <c r="B32" s="2"/>
      <c r="C32" s="2"/>
      <c r="D32" s="3"/>
      <c r="E32" s="2"/>
      <c r="F32" s="2"/>
      <c r="G32" s="4"/>
      <c r="H32" s="4"/>
      <c r="I32" s="4"/>
      <c r="J32" s="4"/>
      <c r="K32" s="4"/>
      <c r="L32" s="4"/>
      <c r="M32" s="4"/>
      <c r="N32" s="4"/>
      <c r="O32" s="4"/>
    </row>
    <row r="33" spans="1:15">
      <c r="A33" s="2"/>
      <c r="B33" s="2"/>
      <c r="C33" s="2"/>
      <c r="D33" s="3"/>
      <c r="E33" s="2"/>
      <c r="F33" s="2"/>
      <c r="G33" s="4"/>
      <c r="H33" s="4"/>
      <c r="I33" s="4"/>
      <c r="J33" s="4"/>
      <c r="K33" s="4"/>
      <c r="L33" s="4"/>
      <c r="M33" s="4"/>
      <c r="N33" s="4"/>
      <c r="O33" s="4"/>
    </row>
    <row r="34" spans="1:15" ht="16.5">
      <c r="A34" s="2"/>
      <c r="B34" s="78" t="s">
        <v>29</v>
      </c>
      <c r="C34" s="78"/>
      <c r="D34" s="78"/>
      <c r="E34" s="78"/>
      <c r="F34" s="78"/>
      <c r="G34" s="78"/>
      <c r="H34" s="4"/>
      <c r="I34" s="4"/>
      <c r="J34" s="4"/>
      <c r="K34" s="4"/>
      <c r="L34" s="4"/>
      <c r="M34" s="4"/>
      <c r="N34" s="4"/>
      <c r="O34" s="4"/>
    </row>
    <row r="35" spans="1:15">
      <c r="A35" s="2"/>
      <c r="B35" s="2"/>
      <c r="C35" s="2"/>
      <c r="D35" s="3"/>
      <c r="E35" s="2"/>
      <c r="F35" s="2"/>
      <c r="G35" s="4"/>
      <c r="H35" s="4"/>
      <c r="I35" s="4"/>
      <c r="J35" s="4"/>
      <c r="K35" s="4"/>
      <c r="L35" s="4"/>
      <c r="M35" s="4"/>
      <c r="N35" s="4"/>
      <c r="O35" s="4"/>
    </row>
    <row r="36" spans="1:15">
      <c r="A36" s="2"/>
      <c r="B36" s="2"/>
      <c r="C36" s="2"/>
      <c r="D36" s="3"/>
      <c r="E36" s="2"/>
      <c r="F36" s="2"/>
      <c r="G36" s="4"/>
      <c r="H36" s="4"/>
      <c r="I36" s="4"/>
      <c r="J36" s="4"/>
      <c r="K36" s="4"/>
      <c r="L36" s="4"/>
      <c r="M36" s="4"/>
      <c r="N36" s="4"/>
      <c r="O36" s="4"/>
    </row>
    <row r="37" spans="1:15">
      <c r="A37" s="2"/>
      <c r="B37" s="2"/>
      <c r="C37" s="2"/>
      <c r="D37" s="3"/>
      <c r="E37" s="2"/>
      <c r="F37" s="2"/>
      <c r="G37" s="4"/>
      <c r="H37" s="4"/>
      <c r="I37" s="4"/>
      <c r="J37" s="4"/>
      <c r="K37" s="4"/>
      <c r="L37" s="4"/>
      <c r="M37" s="4"/>
      <c r="N37" s="4"/>
      <c r="O37" s="4"/>
    </row>
    <row r="38" spans="1:15" ht="16.5">
      <c r="A38" s="2"/>
      <c r="B38" s="78" t="s">
        <v>127</v>
      </c>
      <c r="C38" s="78"/>
      <c r="D38" s="78"/>
      <c r="E38" s="78"/>
      <c r="F38" s="78"/>
      <c r="G38" s="78"/>
      <c r="H38" s="4"/>
      <c r="I38" s="4"/>
      <c r="J38" s="4"/>
      <c r="K38" s="4"/>
      <c r="L38" s="4"/>
      <c r="M38" s="4"/>
      <c r="N38" s="4"/>
      <c r="O38" s="4"/>
    </row>
    <row r="39" spans="1:15">
      <c r="A39" s="2"/>
      <c r="B39" s="2"/>
      <c r="C39" s="2"/>
      <c r="D39" s="3"/>
      <c r="E39" s="2"/>
      <c r="F39" s="2"/>
      <c r="G39" s="4"/>
      <c r="H39" s="4"/>
      <c r="I39" s="4"/>
      <c r="J39" s="4"/>
      <c r="K39" s="4"/>
      <c r="L39" s="4"/>
      <c r="M39" s="4"/>
      <c r="N39" s="4"/>
      <c r="O39" s="4"/>
    </row>
    <row r="40" spans="1:15">
      <c r="A40" s="2"/>
      <c r="B40" s="2"/>
      <c r="C40" s="2"/>
      <c r="D40" s="3"/>
      <c r="E40" s="2"/>
      <c r="F40" s="2"/>
      <c r="G40" s="4"/>
      <c r="H40" s="4"/>
      <c r="I40" s="4"/>
      <c r="J40" s="4"/>
      <c r="K40" s="4"/>
      <c r="L40" s="4"/>
      <c r="M40" s="4"/>
      <c r="N40" s="4"/>
      <c r="O40" s="4"/>
    </row>
    <row r="41" spans="1:15">
      <c r="A41" s="2"/>
      <c r="B41" s="2"/>
      <c r="C41" s="2"/>
      <c r="D41" s="3"/>
      <c r="E41" s="2"/>
      <c r="F41" s="2"/>
      <c r="G41" s="4"/>
      <c r="H41" s="4"/>
      <c r="I41" s="4"/>
      <c r="J41" s="4"/>
      <c r="K41" s="4"/>
      <c r="L41" s="4"/>
      <c r="M41" s="4"/>
      <c r="N41" s="4"/>
      <c r="O41" s="4"/>
    </row>
    <row r="42" spans="1:15" ht="16.5">
      <c r="A42" s="2"/>
      <c r="B42" s="78" t="s">
        <v>128</v>
      </c>
      <c r="C42" s="78"/>
      <c r="D42" s="78"/>
      <c r="E42" s="78"/>
      <c r="F42" s="78"/>
      <c r="G42" s="78"/>
      <c r="H42" s="4"/>
      <c r="I42" s="4"/>
      <c r="J42" s="4"/>
      <c r="K42" s="4"/>
      <c r="L42" s="4"/>
      <c r="M42" s="4"/>
      <c r="N42" s="4"/>
      <c r="O42" s="4"/>
    </row>
    <row r="43" spans="1:15">
      <c r="A43" s="2"/>
      <c r="B43" s="2"/>
      <c r="C43" s="2"/>
      <c r="D43" s="3"/>
      <c r="E43" s="2"/>
      <c r="F43" s="2"/>
      <c r="G43" s="4"/>
      <c r="H43" s="4"/>
      <c r="I43" s="4"/>
      <c r="J43" s="4"/>
      <c r="K43" s="4"/>
      <c r="L43" s="4"/>
      <c r="M43" s="4"/>
      <c r="N43" s="4"/>
      <c r="O43" s="4"/>
    </row>
    <row r="44" spans="1:15">
      <c r="A44" s="2"/>
      <c r="B44" s="2"/>
      <c r="C44" s="2"/>
      <c r="D44" s="3"/>
      <c r="E44" s="2"/>
      <c r="F44" s="2"/>
      <c r="G44" s="4"/>
      <c r="H44" s="4"/>
      <c r="I44" s="4"/>
      <c r="J44" s="4"/>
      <c r="K44" s="4"/>
      <c r="L44" s="4"/>
      <c r="M44" s="4"/>
      <c r="N44" s="4"/>
      <c r="O44" s="4"/>
    </row>
    <row r="45" spans="1:15" ht="18">
      <c r="A45" s="2"/>
      <c r="B45" s="78" t="s">
        <v>30</v>
      </c>
      <c r="C45" s="78"/>
      <c r="D45" s="78"/>
      <c r="E45" s="78"/>
      <c r="F45" s="78"/>
      <c r="G45" s="78"/>
      <c r="H45" s="4"/>
      <c r="I45" s="4"/>
      <c r="J45" s="4"/>
      <c r="K45" s="4"/>
      <c r="L45" s="4"/>
      <c r="M45" s="15"/>
      <c r="N45" s="4"/>
      <c r="O45" s="4"/>
    </row>
    <row r="46" spans="1:15">
      <c r="A46" s="2"/>
      <c r="B46" s="2"/>
      <c r="C46" s="2"/>
      <c r="D46" s="3"/>
      <c r="E46" s="2"/>
      <c r="F46" s="2"/>
      <c r="G46" s="4"/>
      <c r="H46" s="4"/>
      <c r="I46" s="4"/>
      <c r="J46" s="4"/>
      <c r="K46" s="4"/>
      <c r="L46" s="4"/>
      <c r="M46" s="4"/>
      <c r="N46" s="4"/>
      <c r="O46" s="4"/>
    </row>
    <row r="47" spans="1:15">
      <c r="A47" s="2"/>
      <c r="B47" s="2"/>
      <c r="C47" s="2"/>
      <c r="D47" s="3"/>
      <c r="E47" s="2"/>
      <c r="F47" s="2"/>
      <c r="G47" s="4"/>
      <c r="H47" s="4"/>
      <c r="I47" s="4"/>
      <c r="J47" s="4"/>
      <c r="K47" s="4"/>
      <c r="L47" s="4"/>
      <c r="M47" s="4"/>
      <c r="N47" s="4"/>
      <c r="O47" s="4"/>
    </row>
    <row r="48" spans="1:15" ht="19.5">
      <c r="A48" s="2"/>
      <c r="B48" s="77" t="s">
        <v>121</v>
      </c>
      <c r="C48" s="77"/>
      <c r="D48" s="77"/>
      <c r="E48" s="77"/>
      <c r="F48" s="77"/>
      <c r="G48" s="77"/>
      <c r="H48" s="4"/>
      <c r="I48" s="4"/>
      <c r="J48" s="4"/>
      <c r="K48" s="4"/>
      <c r="L48" s="4"/>
      <c r="M48" s="4"/>
      <c r="N48" s="4"/>
      <c r="O48" s="4"/>
    </row>
    <row r="49" spans="1:21">
      <c r="A49" s="2"/>
      <c r="B49" s="2"/>
      <c r="C49" s="2"/>
      <c r="D49" s="3"/>
      <c r="E49" s="2"/>
      <c r="F49" s="2"/>
      <c r="G49" s="4"/>
      <c r="H49" s="4"/>
      <c r="I49" s="4"/>
      <c r="J49" s="4"/>
      <c r="K49" s="4"/>
      <c r="L49" s="4"/>
      <c r="M49" s="4"/>
      <c r="N49" s="4"/>
      <c r="O49" s="4"/>
    </row>
    <row r="50" spans="1:21">
      <c r="A50" s="2"/>
      <c r="B50" s="2"/>
      <c r="C50" s="38" t="s">
        <v>134</v>
      </c>
      <c r="D50" s="38" t="s">
        <v>17</v>
      </c>
      <c r="E50" s="38" t="s">
        <v>2</v>
      </c>
      <c r="F50" s="38" t="s">
        <v>17</v>
      </c>
      <c r="G50" s="4"/>
      <c r="H50" s="14" t="s">
        <v>6</v>
      </c>
      <c r="I50" s="14"/>
      <c r="J50" s="14"/>
      <c r="K50" s="14"/>
      <c r="L50" s="14"/>
      <c r="M50" s="14"/>
      <c r="N50" s="14"/>
      <c r="O50" s="4"/>
    </row>
    <row r="51" spans="1:21">
      <c r="A51" s="2"/>
      <c r="B51" s="62" t="s">
        <v>31</v>
      </c>
      <c r="C51" s="46">
        <f>IFERROR(ROUND(((C22*C25*C28))*C26,3),"insufficient data")</f>
        <v>0</v>
      </c>
      <c r="D51" s="47" t="s">
        <v>32</v>
      </c>
      <c r="E51" s="48">
        <f>IFERROR(ROUND(((E22*E25*E28))*E26,3),"insufficient data")</f>
        <v>0</v>
      </c>
      <c r="F51" s="47" t="s">
        <v>32</v>
      </c>
      <c r="G51" s="2"/>
      <c r="H51" s="85" t="s">
        <v>33</v>
      </c>
      <c r="I51" s="86"/>
      <c r="J51" s="86"/>
      <c r="K51" s="86"/>
      <c r="L51" s="86"/>
      <c r="M51" s="86"/>
      <c r="N51" s="87"/>
      <c r="O51" s="4"/>
    </row>
    <row r="52" spans="1:21">
      <c r="A52" s="2"/>
      <c r="B52" s="62" t="s">
        <v>125</v>
      </c>
      <c r="C52" s="46">
        <f>IFERROR(ROUND(((C22*C25*C28))*C26,3),"insufficient data")</f>
        <v>0</v>
      </c>
      <c r="D52" s="47" t="s">
        <v>32</v>
      </c>
      <c r="E52" s="48">
        <f>IFERROR(ROUND(((E22*E25*E28))*E26,3),"insufficient data")</f>
        <v>0</v>
      </c>
      <c r="F52" s="47" t="s">
        <v>32</v>
      </c>
      <c r="G52" s="2"/>
      <c r="H52" s="85" t="s">
        <v>123</v>
      </c>
      <c r="I52" s="86"/>
      <c r="J52" s="86"/>
      <c r="K52" s="86"/>
      <c r="L52" s="86"/>
      <c r="M52" s="86"/>
      <c r="N52" s="87"/>
      <c r="O52" s="4"/>
    </row>
    <row r="53" spans="1:21">
      <c r="A53" s="2"/>
      <c r="B53" s="62" t="s">
        <v>126</v>
      </c>
      <c r="C53" s="46">
        <f>IFERROR(ROUND(C51*F18,3),"insufficient data")</f>
        <v>0</v>
      </c>
      <c r="D53" s="47" t="s">
        <v>32</v>
      </c>
      <c r="E53" s="48">
        <f>IFERROR(ROUND(E51*F18,3),"insufficient data")</f>
        <v>0</v>
      </c>
      <c r="F53" s="47" t="s">
        <v>32</v>
      </c>
      <c r="G53" s="2"/>
      <c r="H53" s="85" t="s">
        <v>124</v>
      </c>
      <c r="I53" s="86"/>
      <c r="J53" s="86"/>
      <c r="K53" s="86"/>
      <c r="L53" s="86"/>
      <c r="M53" s="86"/>
      <c r="N53" s="87"/>
      <c r="O53" s="4"/>
    </row>
    <row r="54" spans="1:21">
      <c r="A54" s="2"/>
      <c r="B54" s="62" t="s">
        <v>34</v>
      </c>
      <c r="C54" s="49">
        <f>IFERROR((C51*F19)/10^6,"insufficient data")</f>
        <v>0</v>
      </c>
      <c r="D54" s="47" t="s">
        <v>35</v>
      </c>
      <c r="E54" s="50">
        <f>IFERROR((E51*F19)/10^6,"insufficient data")</f>
        <v>0</v>
      </c>
      <c r="F54" s="47" t="s">
        <v>35</v>
      </c>
      <c r="G54" s="2"/>
      <c r="H54" s="85" t="s">
        <v>122</v>
      </c>
      <c r="I54" s="86"/>
      <c r="J54" s="86"/>
      <c r="K54" s="86"/>
      <c r="L54" s="86"/>
      <c r="M54" s="86"/>
      <c r="N54" s="87"/>
      <c r="O54" s="4"/>
    </row>
    <row r="55" spans="1:21">
      <c r="A55" s="2"/>
      <c r="B55" s="2"/>
      <c r="C55" s="2"/>
      <c r="D55" s="3"/>
      <c r="G55" s="4"/>
      <c r="H55" s="4"/>
      <c r="I55" s="4"/>
      <c r="J55" s="4"/>
      <c r="K55" s="4"/>
      <c r="L55" s="4"/>
      <c r="M55" s="4"/>
      <c r="N55" s="4"/>
      <c r="O55" s="4"/>
    </row>
    <row r="56" spans="1:21" ht="19.5">
      <c r="A56" s="2"/>
      <c r="B56" s="77" t="s">
        <v>36</v>
      </c>
      <c r="C56" s="77"/>
      <c r="D56" s="77"/>
      <c r="E56" s="77"/>
      <c r="F56" s="77"/>
      <c r="G56" s="77"/>
      <c r="H56" s="4"/>
      <c r="I56" s="4"/>
      <c r="J56" s="4"/>
      <c r="K56" s="4"/>
      <c r="L56" s="4"/>
      <c r="M56" s="4"/>
      <c r="N56" s="4"/>
      <c r="O56" s="4"/>
    </row>
    <row r="57" spans="1:21">
      <c r="A57" s="2"/>
      <c r="B57" s="2"/>
      <c r="C57" s="2"/>
      <c r="D57" s="2"/>
      <c r="E57" s="2"/>
      <c r="F57" s="2"/>
      <c r="G57" s="2"/>
      <c r="H57" s="2"/>
      <c r="I57" s="2"/>
      <c r="J57" s="2"/>
      <c r="K57" s="2"/>
      <c r="L57" s="2"/>
      <c r="M57" s="2"/>
      <c r="N57" s="2"/>
      <c r="O57" s="2"/>
    </row>
    <row r="58" spans="1:21" ht="13.9" customHeight="1">
      <c r="A58" s="2"/>
      <c r="B58" s="2"/>
      <c r="C58" s="95" t="s">
        <v>37</v>
      </c>
      <c r="D58" s="95"/>
      <c r="E58" s="95" t="s">
        <v>38</v>
      </c>
      <c r="F58" s="95"/>
      <c r="G58" s="2"/>
      <c r="H58" s="14" t="s">
        <v>6</v>
      </c>
      <c r="I58" s="14"/>
      <c r="J58" s="14"/>
      <c r="K58" s="14"/>
      <c r="L58" s="14"/>
      <c r="M58" s="14"/>
      <c r="N58" s="14"/>
      <c r="O58" s="2"/>
      <c r="P58" s="17"/>
      <c r="Q58" s="17"/>
      <c r="R58" s="17"/>
      <c r="S58" s="17"/>
      <c r="T58" s="17"/>
      <c r="U58" s="17"/>
    </row>
    <row r="59" spans="1:21" ht="28.15" customHeight="1">
      <c r="A59" s="2"/>
      <c r="B59" s="2"/>
      <c r="C59" s="90" t="s">
        <v>39</v>
      </c>
      <c r="D59" s="91"/>
      <c r="E59" s="90" t="s">
        <v>116</v>
      </c>
      <c r="F59" s="91"/>
      <c r="G59" s="2"/>
      <c r="H59" s="92" t="s">
        <v>112</v>
      </c>
      <c r="I59" s="93"/>
      <c r="J59" s="93"/>
      <c r="K59" s="93"/>
      <c r="L59" s="93"/>
      <c r="M59" s="93"/>
      <c r="N59" s="94"/>
      <c r="O59" s="2"/>
      <c r="P59" s="17"/>
      <c r="Q59" s="17"/>
      <c r="R59" s="17"/>
      <c r="S59" s="17"/>
      <c r="T59" s="17"/>
      <c r="U59" s="17"/>
    </row>
    <row r="60" spans="1:21">
      <c r="A60" s="2"/>
      <c r="B60" s="2"/>
      <c r="C60" s="90" t="s">
        <v>40</v>
      </c>
      <c r="D60" s="91"/>
      <c r="E60" s="90" t="s">
        <v>41</v>
      </c>
      <c r="F60" s="91"/>
      <c r="G60" s="2"/>
      <c r="H60" s="85" t="s">
        <v>113</v>
      </c>
      <c r="I60" s="86"/>
      <c r="J60" s="86"/>
      <c r="K60" s="86"/>
      <c r="L60" s="86"/>
      <c r="M60" s="86"/>
      <c r="N60" s="87"/>
      <c r="O60" s="2"/>
      <c r="P60" s="17"/>
      <c r="Q60" s="17"/>
      <c r="R60" s="17"/>
      <c r="S60" s="17"/>
      <c r="T60" s="17"/>
      <c r="U60" s="17"/>
    </row>
    <row r="61" spans="1:21" ht="31.9" customHeight="1">
      <c r="A61" s="2"/>
      <c r="B61" s="2"/>
      <c r="C61" s="90" t="s">
        <v>42</v>
      </c>
      <c r="D61" s="91"/>
      <c r="E61" s="90" t="s">
        <v>43</v>
      </c>
      <c r="F61" s="91"/>
      <c r="G61" s="2"/>
      <c r="H61" s="92" t="s">
        <v>114</v>
      </c>
      <c r="I61" s="93"/>
      <c r="J61" s="93"/>
      <c r="K61" s="93"/>
      <c r="L61" s="93"/>
      <c r="M61" s="93"/>
      <c r="N61" s="94"/>
      <c r="O61" s="2"/>
      <c r="P61" s="17"/>
      <c r="Q61" s="17"/>
      <c r="R61" s="17"/>
      <c r="S61" s="17"/>
      <c r="T61" s="17"/>
      <c r="U61" s="17"/>
    </row>
    <row r="62" spans="1:21">
      <c r="A62" s="2"/>
      <c r="B62" s="2"/>
      <c r="C62" s="95" t="s">
        <v>44</v>
      </c>
      <c r="D62" s="95"/>
      <c r="E62" s="95" t="s">
        <v>45</v>
      </c>
      <c r="F62" s="95"/>
      <c r="G62" s="2"/>
      <c r="H62" s="2"/>
      <c r="I62" s="2"/>
      <c r="J62" s="2"/>
      <c r="K62" s="2"/>
      <c r="L62" s="2"/>
      <c r="M62" s="2"/>
      <c r="N62" s="2"/>
      <c r="O62" s="2"/>
    </row>
    <row r="63" spans="1:21">
      <c r="A63" s="2"/>
      <c r="B63" s="2"/>
      <c r="C63" s="90" t="s">
        <v>46</v>
      </c>
      <c r="D63" s="91"/>
      <c r="E63" s="96">
        <f>'EU Values'!B42</f>
        <v>13</v>
      </c>
      <c r="F63" s="97"/>
      <c r="G63" s="2"/>
      <c r="H63" s="85" t="s">
        <v>115</v>
      </c>
      <c r="I63" s="86"/>
      <c r="J63" s="86"/>
      <c r="K63" s="86"/>
      <c r="L63" s="86"/>
      <c r="M63" s="86"/>
      <c r="N63" s="87"/>
      <c r="O63" s="2"/>
    </row>
    <row r="64" spans="1:21">
      <c r="A64" s="2"/>
      <c r="B64" s="2"/>
      <c r="C64" s="2"/>
      <c r="D64" s="2"/>
      <c r="E64" s="2"/>
      <c r="F64" s="2"/>
      <c r="G64" s="2"/>
      <c r="H64" s="2"/>
      <c r="I64" s="2"/>
      <c r="J64" s="2"/>
      <c r="K64" s="2"/>
      <c r="L64" s="2"/>
      <c r="M64" s="2"/>
      <c r="N64" s="2"/>
      <c r="O64" s="2"/>
    </row>
  </sheetData>
  <mergeCells count="45">
    <mergeCell ref="H53:N53"/>
    <mergeCell ref="H52:N52"/>
    <mergeCell ref="C63:D63"/>
    <mergeCell ref="E62:F62"/>
    <mergeCell ref="C62:D62"/>
    <mergeCell ref="E63:F63"/>
    <mergeCell ref="H63:N63"/>
    <mergeCell ref="H18:N18"/>
    <mergeCell ref="D2:N2"/>
    <mergeCell ref="C61:D61"/>
    <mergeCell ref="E61:F61"/>
    <mergeCell ref="H61:N61"/>
    <mergeCell ref="C59:D59"/>
    <mergeCell ref="E59:F59"/>
    <mergeCell ref="H59:N59"/>
    <mergeCell ref="C60:D60"/>
    <mergeCell ref="E60:F60"/>
    <mergeCell ref="H60:N60"/>
    <mergeCell ref="B56:G56"/>
    <mergeCell ref="C58:D58"/>
    <mergeCell ref="E58:F58"/>
    <mergeCell ref="H54:N54"/>
    <mergeCell ref="H51:N51"/>
    <mergeCell ref="H13:N13"/>
    <mergeCell ref="H14:N14"/>
    <mergeCell ref="H15:N15"/>
    <mergeCell ref="H16:N16"/>
    <mergeCell ref="B3:G3"/>
    <mergeCell ref="C10:F10"/>
    <mergeCell ref="D1:N1"/>
    <mergeCell ref="E5:N5"/>
    <mergeCell ref="B31:G31"/>
    <mergeCell ref="B48:G48"/>
    <mergeCell ref="B34:G34"/>
    <mergeCell ref="B42:G42"/>
    <mergeCell ref="B45:G45"/>
    <mergeCell ref="B38:G38"/>
    <mergeCell ref="H28:N28"/>
    <mergeCell ref="H24:N24"/>
    <mergeCell ref="H25:N25"/>
    <mergeCell ref="H27:N27"/>
    <mergeCell ref="H23:N23"/>
    <mergeCell ref="H26:N26"/>
    <mergeCell ref="H19:N19"/>
    <mergeCell ref="H12:N12"/>
  </mergeCells>
  <conditionalFormatting sqref="D17 F17">
    <cfRule type="cellIs" dxfId="0" priority="1" operator="notEqual">
      <formula>1</formula>
    </cfRule>
  </conditionalFormatting>
  <dataValidations count="5">
    <dataValidation type="list" allowBlank="1" showInputMessage="1" showErrorMessage="1" sqref="C5" xr:uid="{00000000-0002-0000-0000-000000000000}">
      <formula1>"EU values, National values"</formula1>
    </dataValidation>
    <dataValidation type="list" allowBlank="1" showInputMessage="1" showErrorMessage="1" sqref="C6" xr:uid="{00000000-0002-0000-0000-000001000000}">
      <formula1>"High Pressure Sodium (HPS), Metal-Halide (MH)"</formula1>
    </dataValidation>
    <dataValidation type="list" allowBlank="1" showInputMessage="1" showErrorMessage="1" sqref="C8" xr:uid="{00000000-0002-0000-0000-000002000000}">
      <formula1>"No dimming, 5, 7"</formula1>
    </dataValidation>
    <dataValidation type="list" allowBlank="1" showInputMessage="1" showErrorMessage="1" sqref="C7" xr:uid="{00000000-0002-0000-0000-000003000000}">
      <formula1>INDIRECT(IF(C6="High Pressure Sodium (HPS)","HPS","MH"))</formula1>
    </dataValidation>
    <dataValidation type="decimal" allowBlank="1" showInputMessage="1" showErrorMessage="1" sqref="C26" xr:uid="{00000000-0002-0000-0000-000004000000}">
      <formula1>0</formula1>
      <formula2>1</formula2>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'EU Values'!$A$3:$A$37</xm:f>
          </x14:formula1>
          <xm:sqref>E12:E16 C12:C16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8"/>
  <sheetViews>
    <sheetView showGridLines="0" workbookViewId="0"/>
  </sheetViews>
  <sheetFormatPr defaultColWidth="11.44140625" defaultRowHeight="15.75"/>
  <cols>
    <col min="1" max="1" width="42.33203125" customWidth="1"/>
    <col min="2" max="3" width="16.44140625" customWidth="1"/>
  </cols>
  <sheetData>
    <row r="1" spans="1:3" ht="27">
      <c r="A1" s="6" t="s">
        <v>47</v>
      </c>
    </row>
    <row r="2" spans="1:3" ht="33">
      <c r="A2" s="7" t="s">
        <v>48</v>
      </c>
      <c r="B2" s="8" t="s">
        <v>49</v>
      </c>
      <c r="C2" s="8" t="s">
        <v>50</v>
      </c>
    </row>
    <row r="3" spans="1:3">
      <c r="A3" s="51" t="s">
        <v>7</v>
      </c>
      <c r="B3" s="52">
        <v>133.30000000000001</v>
      </c>
      <c r="C3" s="60">
        <v>2.2813398011843931</v>
      </c>
    </row>
    <row r="4" spans="1:3">
      <c r="A4" s="51" t="s">
        <v>51</v>
      </c>
      <c r="B4" s="52">
        <v>209.9</v>
      </c>
      <c r="C4" s="60">
        <v>1.6631285859362606</v>
      </c>
    </row>
    <row r="5" spans="1:3">
      <c r="A5" s="51" t="s">
        <v>52</v>
      </c>
      <c r="B5" s="52">
        <v>201.96</v>
      </c>
      <c r="C5" s="60">
        <v>1.006997626587018</v>
      </c>
    </row>
    <row r="6" spans="1:3">
      <c r="A6" s="51" t="s">
        <v>53</v>
      </c>
      <c r="B6" s="52">
        <v>266.76000000000005</v>
      </c>
      <c r="C6" s="60">
        <v>1.1187108392053828</v>
      </c>
    </row>
    <row r="7" spans="1:3">
      <c r="A7" s="51" t="s">
        <v>54</v>
      </c>
      <c r="B7" s="52">
        <v>249.48000000000002</v>
      </c>
      <c r="C7" s="60">
        <v>1.1187108392053828</v>
      </c>
    </row>
    <row r="8" spans="1:3">
      <c r="A8" s="51" t="s">
        <v>55</v>
      </c>
      <c r="B8" s="52">
        <v>0</v>
      </c>
      <c r="C8" s="60">
        <v>1.0008121069200384</v>
      </c>
    </row>
    <row r="9" spans="1:3">
      <c r="A9" s="51" t="s">
        <v>56</v>
      </c>
      <c r="B9" s="52">
        <v>0</v>
      </c>
      <c r="C9" s="60">
        <v>1.0008121069200384</v>
      </c>
    </row>
    <row r="10" spans="1:3">
      <c r="A10" s="51" t="s">
        <v>57</v>
      </c>
      <c r="B10" s="52">
        <v>0</v>
      </c>
      <c r="C10" s="60">
        <v>1.0008121069200384</v>
      </c>
    </row>
    <row r="11" spans="1:3">
      <c r="A11" s="51" t="s">
        <v>58</v>
      </c>
      <c r="B11" s="52">
        <v>0</v>
      </c>
      <c r="C11" s="60">
        <v>1.0320594242406544</v>
      </c>
    </row>
    <row r="12" spans="1:3">
      <c r="A12" s="51" t="s">
        <v>59</v>
      </c>
      <c r="B12" s="52">
        <v>0</v>
      </c>
      <c r="C12" s="60">
        <v>1.0008121069200384</v>
      </c>
    </row>
    <row r="13" spans="1:3">
      <c r="A13" s="51" t="s">
        <v>60</v>
      </c>
      <c r="B13" s="52">
        <v>0</v>
      </c>
      <c r="C13" s="60">
        <v>1.0008121069200384</v>
      </c>
    </row>
    <row r="14" spans="1:3">
      <c r="A14" s="51" t="s">
        <v>61</v>
      </c>
      <c r="B14" s="52">
        <v>258.84000000000003</v>
      </c>
      <c r="C14" s="60">
        <v>1.1187108392053828</v>
      </c>
    </row>
    <row r="15" spans="1:3">
      <c r="A15" s="51" t="s">
        <v>62</v>
      </c>
      <c r="B15" s="52">
        <v>227.16000000000003</v>
      </c>
      <c r="C15" s="60">
        <v>1.1187108392053828</v>
      </c>
    </row>
    <row r="16" spans="1:3">
      <c r="A16" s="51" t="s">
        <v>63</v>
      </c>
      <c r="B16" s="52">
        <v>263.88000000000005</v>
      </c>
      <c r="C16" s="60">
        <v>1.1187108392053828</v>
      </c>
    </row>
    <row r="17" spans="1:3">
      <c r="A17" s="51" t="s">
        <v>64</v>
      </c>
      <c r="B17" s="52">
        <v>231.12000000000003</v>
      </c>
      <c r="C17" s="60">
        <v>1.1187108392053828</v>
      </c>
    </row>
    <row r="18" spans="1:3">
      <c r="A18" s="51" t="s">
        <v>65</v>
      </c>
      <c r="B18" s="52">
        <v>351.00000000000006</v>
      </c>
      <c r="C18" s="60">
        <v>1.1187108392053828</v>
      </c>
    </row>
    <row r="19" spans="1:3">
      <c r="A19" s="51" t="s">
        <v>66</v>
      </c>
      <c r="B19" s="52">
        <v>207.36</v>
      </c>
      <c r="C19" s="60">
        <v>1.1187108392053828</v>
      </c>
    </row>
    <row r="20" spans="1:3">
      <c r="A20" s="51" t="s">
        <v>67</v>
      </c>
      <c r="B20" s="52">
        <v>278.64000000000004</v>
      </c>
      <c r="C20" s="60">
        <v>1.1187108392053828</v>
      </c>
    </row>
    <row r="21" spans="1:3">
      <c r="A21" s="51" t="s">
        <v>68</v>
      </c>
      <c r="B21" s="52">
        <v>263.88000000000005</v>
      </c>
      <c r="C21" s="60">
        <v>1.1187108392053828</v>
      </c>
    </row>
    <row r="22" spans="1:3">
      <c r="A22" s="51" t="s">
        <v>69</v>
      </c>
      <c r="B22" s="52">
        <v>263.88000000000005</v>
      </c>
      <c r="C22" s="60">
        <v>1.1187108392053828</v>
      </c>
    </row>
    <row r="23" spans="1:3">
      <c r="A23" s="51" t="s">
        <v>70</v>
      </c>
      <c r="B23" s="52">
        <v>353.88000000000005</v>
      </c>
      <c r="C23" s="60">
        <v>1.0023608529460037</v>
      </c>
    </row>
    <row r="24" spans="1:3">
      <c r="A24" s="51" t="s">
        <v>71</v>
      </c>
      <c r="B24" s="52">
        <v>363.6</v>
      </c>
      <c r="C24" s="60">
        <v>1.0023608529460037</v>
      </c>
    </row>
    <row r="25" spans="1:3">
      <c r="A25" s="51" t="s">
        <v>72</v>
      </c>
      <c r="B25" s="52">
        <v>0</v>
      </c>
      <c r="C25" s="60">
        <v>1.0008121069200384</v>
      </c>
    </row>
    <row r="26" spans="1:3">
      <c r="A26" s="51" t="s">
        <v>73</v>
      </c>
      <c r="B26" s="52">
        <v>290.52000000000004</v>
      </c>
      <c r="C26" s="60">
        <v>1.0023608529460037</v>
      </c>
    </row>
    <row r="27" spans="1:3">
      <c r="A27" s="51" t="s">
        <v>74</v>
      </c>
      <c r="B27" s="52">
        <v>385.20000000000005</v>
      </c>
      <c r="C27" s="60">
        <v>1.0023608529460037</v>
      </c>
    </row>
    <row r="28" spans="1:3">
      <c r="A28" s="51" t="s">
        <v>75</v>
      </c>
      <c r="B28" s="52">
        <v>340.56000000000006</v>
      </c>
      <c r="C28" s="60">
        <v>1.0023608529460037</v>
      </c>
    </row>
    <row r="29" spans="1:3">
      <c r="A29" s="51" t="s">
        <v>76</v>
      </c>
      <c r="B29" s="52">
        <v>351.00000000000006</v>
      </c>
      <c r="C29" s="60">
        <v>1.0023608529460037</v>
      </c>
    </row>
    <row r="30" spans="1:3">
      <c r="A30" s="51" t="s">
        <v>77</v>
      </c>
      <c r="B30" s="52">
        <v>345.96000000000004</v>
      </c>
      <c r="C30" s="60">
        <v>1.0023608529460037</v>
      </c>
    </row>
    <row r="31" spans="1:3">
      <c r="A31" s="51" t="s">
        <v>78</v>
      </c>
      <c r="B31" s="52">
        <v>340.56000000000006</v>
      </c>
      <c r="C31" s="60">
        <v>1.0023608529460037</v>
      </c>
    </row>
    <row r="32" spans="1:3">
      <c r="A32" s="51" t="s">
        <v>79</v>
      </c>
      <c r="B32" s="52">
        <v>514.80000000000007</v>
      </c>
      <c r="C32" s="60">
        <v>1.0000437657748948</v>
      </c>
    </row>
    <row r="33" spans="1:7">
      <c r="A33" s="51" t="s">
        <v>80</v>
      </c>
      <c r="B33" s="52">
        <v>936.00000000000011</v>
      </c>
      <c r="C33" s="60">
        <v>1.1020923472909578</v>
      </c>
    </row>
    <row r="34" spans="1:7">
      <c r="A34" s="51" t="s">
        <v>81</v>
      </c>
      <c r="B34" s="52">
        <v>159.84</v>
      </c>
      <c r="C34" s="60">
        <v>1.1020923472909578</v>
      </c>
    </row>
    <row r="35" spans="1:7">
      <c r="A35" s="51" t="s">
        <v>82</v>
      </c>
      <c r="B35" s="52">
        <v>655.20000000000005</v>
      </c>
      <c r="C35" s="60">
        <v>1.1020923472909578</v>
      </c>
    </row>
    <row r="36" spans="1:7">
      <c r="A36" s="51" t="s">
        <v>83</v>
      </c>
      <c r="B36" s="52">
        <v>385.20000000000005</v>
      </c>
      <c r="C36" s="60">
        <v>0.99999999999999978</v>
      </c>
    </row>
    <row r="37" spans="1:7">
      <c r="A37" s="51" t="s">
        <v>84</v>
      </c>
      <c r="B37" s="52">
        <v>381.6</v>
      </c>
      <c r="C37" s="60">
        <v>0.99999999999999978</v>
      </c>
    </row>
    <row r="38" spans="1:7" ht="27">
      <c r="A38" s="6" t="s">
        <v>85</v>
      </c>
    </row>
    <row r="40" spans="1:7">
      <c r="A40" s="7" t="s">
        <v>86</v>
      </c>
      <c r="B40" s="52">
        <v>1</v>
      </c>
      <c r="C40" s="51" t="s">
        <v>87</v>
      </c>
    </row>
    <row r="41" spans="1:7">
      <c r="A41" s="7" t="s">
        <v>88</v>
      </c>
      <c r="B41" s="52">
        <v>4015</v>
      </c>
      <c r="C41" s="51" t="s">
        <v>89</v>
      </c>
    </row>
    <row r="42" spans="1:7">
      <c r="A42" s="7" t="s">
        <v>90</v>
      </c>
      <c r="B42" s="52">
        <v>13</v>
      </c>
      <c r="C42" s="51" t="s">
        <v>91</v>
      </c>
    </row>
    <row r="44" spans="1:7" ht="13.9" customHeight="1">
      <c r="A44" s="99" t="s">
        <v>92</v>
      </c>
      <c r="B44" s="99"/>
      <c r="C44" s="59" t="s">
        <v>93</v>
      </c>
      <c r="D44" s="59"/>
      <c r="E44" s="100" t="s">
        <v>119</v>
      </c>
      <c r="F44" s="99" t="s">
        <v>120</v>
      </c>
      <c r="G44" s="99"/>
    </row>
    <row r="45" spans="1:7" ht="13.9" customHeight="1">
      <c r="A45" s="99" t="s">
        <v>3</v>
      </c>
      <c r="B45" s="99" t="s">
        <v>131</v>
      </c>
      <c r="C45" s="100" t="s">
        <v>3</v>
      </c>
      <c r="D45" s="100" t="s">
        <v>94</v>
      </c>
      <c r="E45" s="101"/>
      <c r="F45" s="99" t="s">
        <v>95</v>
      </c>
      <c r="G45" s="99"/>
    </row>
    <row r="46" spans="1:7" ht="19.5" customHeight="1">
      <c r="A46" s="99"/>
      <c r="B46" s="99"/>
      <c r="C46" s="102"/>
      <c r="D46" s="102"/>
      <c r="E46" s="102"/>
      <c r="F46" s="59" t="s">
        <v>96</v>
      </c>
      <c r="G46" s="59" t="s">
        <v>97</v>
      </c>
    </row>
    <row r="47" spans="1:7" ht="15" customHeight="1">
      <c r="A47" s="55"/>
      <c r="B47" s="53">
        <v>400</v>
      </c>
      <c r="C47" s="98" t="s">
        <v>98</v>
      </c>
      <c r="D47" s="54">
        <v>250</v>
      </c>
      <c r="E47" s="54">
        <v>777.76</v>
      </c>
      <c r="F47" s="54">
        <v>1.41</v>
      </c>
      <c r="G47" s="54">
        <v>1.29</v>
      </c>
    </row>
    <row r="48" spans="1:7">
      <c r="A48" s="56"/>
      <c r="B48" s="53">
        <v>250</v>
      </c>
      <c r="C48" s="98"/>
      <c r="D48" s="54">
        <v>160</v>
      </c>
      <c r="E48" s="54">
        <v>471.12</v>
      </c>
      <c r="F48" s="54">
        <v>1.43</v>
      </c>
      <c r="G48" s="54">
        <v>1.31</v>
      </c>
    </row>
    <row r="49" spans="1:7">
      <c r="A49" s="56"/>
      <c r="B49" s="53">
        <v>200</v>
      </c>
      <c r="C49" s="98"/>
      <c r="D49" s="54">
        <v>125</v>
      </c>
      <c r="E49" s="54">
        <v>388.88</v>
      </c>
      <c r="F49" s="54">
        <v>1.41</v>
      </c>
      <c r="G49" s="54">
        <v>1.29</v>
      </c>
    </row>
    <row r="50" spans="1:7">
      <c r="A50" s="57" t="s">
        <v>99</v>
      </c>
      <c r="B50" s="53">
        <v>150</v>
      </c>
      <c r="C50" s="98"/>
      <c r="D50" s="54">
        <v>95</v>
      </c>
      <c r="E50" s="54">
        <v>286.68</v>
      </c>
      <c r="F50" s="54">
        <v>1.42</v>
      </c>
      <c r="G50" s="54">
        <v>1.3</v>
      </c>
    </row>
    <row r="51" spans="1:7">
      <c r="A51" s="56"/>
      <c r="B51" s="53">
        <v>100</v>
      </c>
      <c r="C51" s="98"/>
      <c r="D51" s="54">
        <v>60</v>
      </c>
      <c r="E51" s="54">
        <v>219.76</v>
      </c>
      <c r="F51" s="54">
        <v>1.35</v>
      </c>
      <c r="G51" s="54">
        <v>1.25</v>
      </c>
    </row>
    <row r="52" spans="1:7">
      <c r="A52" s="56"/>
      <c r="B52" s="53">
        <v>70</v>
      </c>
      <c r="C52" s="98"/>
      <c r="D52" s="54">
        <v>40</v>
      </c>
      <c r="E52" s="54">
        <v>169.4</v>
      </c>
      <c r="F52" s="54">
        <v>1.3</v>
      </c>
      <c r="G52" s="54">
        <v>1.22</v>
      </c>
    </row>
    <row r="53" spans="1:7">
      <c r="A53" s="58"/>
      <c r="B53" s="53">
        <v>50</v>
      </c>
      <c r="C53" s="98"/>
      <c r="D53" s="54">
        <v>30</v>
      </c>
      <c r="E53" s="54">
        <v>115.28</v>
      </c>
      <c r="F53" s="54">
        <v>1.33</v>
      </c>
      <c r="G53" s="54">
        <v>1.24</v>
      </c>
    </row>
    <row r="54" spans="1:7" ht="15" customHeight="1">
      <c r="A54" s="55"/>
      <c r="B54" s="53">
        <v>400</v>
      </c>
      <c r="C54" s="98" t="s">
        <v>98</v>
      </c>
      <c r="D54" s="54">
        <v>300</v>
      </c>
      <c r="E54" s="54">
        <v>577.76</v>
      </c>
      <c r="F54" s="54">
        <v>1.66</v>
      </c>
      <c r="G54" s="54">
        <v>1.47</v>
      </c>
    </row>
    <row r="55" spans="1:7">
      <c r="A55" s="56"/>
      <c r="B55" s="53">
        <v>250</v>
      </c>
      <c r="C55" s="98"/>
      <c r="D55" s="54">
        <v>180</v>
      </c>
      <c r="E55" s="54">
        <v>391.12</v>
      </c>
      <c r="F55" s="54">
        <v>1.59</v>
      </c>
      <c r="G55" s="54">
        <v>1.42</v>
      </c>
    </row>
    <row r="56" spans="1:7">
      <c r="A56" s="57" t="s">
        <v>19</v>
      </c>
      <c r="B56" s="53">
        <v>175</v>
      </c>
      <c r="C56" s="98"/>
      <c r="D56" s="54">
        <v>125</v>
      </c>
      <c r="E56" s="54">
        <v>277.76</v>
      </c>
      <c r="F56" s="54">
        <v>1.57</v>
      </c>
      <c r="G56" s="54">
        <v>1.41</v>
      </c>
    </row>
    <row r="57" spans="1:7">
      <c r="A57" s="56"/>
      <c r="B57" s="53">
        <v>150</v>
      </c>
      <c r="C57" s="98"/>
      <c r="D57" s="54">
        <v>110</v>
      </c>
      <c r="E57" s="54">
        <v>226.68</v>
      </c>
      <c r="F57" s="54">
        <v>1.62</v>
      </c>
      <c r="G57" s="54">
        <v>1.44</v>
      </c>
    </row>
    <row r="58" spans="1:7" ht="15" customHeight="1">
      <c r="A58" s="58"/>
      <c r="B58" s="53">
        <v>70</v>
      </c>
      <c r="C58" s="98"/>
      <c r="D58" s="54">
        <v>50</v>
      </c>
      <c r="E58" s="54">
        <v>129.4</v>
      </c>
      <c r="F58" s="54">
        <v>1.49</v>
      </c>
      <c r="G58" s="54">
        <v>1.35</v>
      </c>
    </row>
  </sheetData>
  <sortState xmlns:xlrd2="http://schemas.microsoft.com/office/spreadsheetml/2017/richdata2" ref="A3:C37">
    <sortCondition ref="A3:A37"/>
  </sortState>
  <mergeCells count="10">
    <mergeCell ref="C47:C53"/>
    <mergeCell ref="C54:C58"/>
    <mergeCell ref="A44:B44"/>
    <mergeCell ref="F44:G44"/>
    <mergeCell ref="F45:G45"/>
    <mergeCell ref="A45:A46"/>
    <mergeCell ref="B45:B46"/>
    <mergeCell ref="E44:E46"/>
    <mergeCell ref="C45:C46"/>
    <mergeCell ref="D45:D4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election activeCell="A41" sqref="A41"/>
    </sheetView>
  </sheetViews>
  <sheetFormatPr defaultColWidth="11.44140625" defaultRowHeight="15.75"/>
  <cols>
    <col min="1" max="1" width="41.44140625" customWidth="1"/>
    <col min="2" max="3" width="16.44140625" customWidth="1"/>
    <col min="4" max="4" width="13" customWidth="1"/>
  </cols>
  <sheetData>
    <row r="1" spans="1:3" ht="27">
      <c r="A1" s="6" t="s">
        <v>47</v>
      </c>
    </row>
    <row r="2" spans="1:3" ht="33">
      <c r="A2" s="7" t="s">
        <v>48</v>
      </c>
      <c r="B2" s="8" t="s">
        <v>49</v>
      </c>
      <c r="C2" s="8" t="s">
        <v>50</v>
      </c>
    </row>
    <row r="3" spans="1:3">
      <c r="A3" s="51" t="s">
        <v>7</v>
      </c>
      <c r="B3" s="73">
        <v>0.42</v>
      </c>
      <c r="C3" s="74">
        <v>2.2999999999999998</v>
      </c>
    </row>
    <row r="4" spans="1:3">
      <c r="A4" s="51" t="s">
        <v>51</v>
      </c>
      <c r="B4" s="73">
        <v>0.1</v>
      </c>
      <c r="C4" s="74">
        <v>0.62</v>
      </c>
    </row>
    <row r="5" spans="1:3">
      <c r="A5" s="51" t="s">
        <v>52</v>
      </c>
      <c r="B5" s="73">
        <v>0.22</v>
      </c>
      <c r="C5" s="74">
        <v>1.1000000000000001</v>
      </c>
    </row>
    <row r="6" spans="1:3">
      <c r="A6" s="51" t="s">
        <v>53</v>
      </c>
      <c r="B6" s="73">
        <v>0.28999999999999998</v>
      </c>
      <c r="C6" s="74">
        <v>1.1000000000000001</v>
      </c>
    </row>
    <row r="7" spans="1:3">
      <c r="A7" s="51" t="s">
        <v>54</v>
      </c>
      <c r="B7" s="73">
        <v>0.28999999999999998</v>
      </c>
      <c r="C7" s="74">
        <v>1.1000000000000001</v>
      </c>
    </row>
    <row r="8" spans="1:3">
      <c r="A8" s="51" t="s">
        <v>55</v>
      </c>
      <c r="B8" s="73">
        <v>0.04</v>
      </c>
      <c r="C8" s="74">
        <v>0.2</v>
      </c>
    </row>
    <row r="9" spans="1:3">
      <c r="A9" s="51" t="s">
        <v>56</v>
      </c>
      <c r="B9" s="73">
        <v>0.04</v>
      </c>
      <c r="C9" s="74">
        <v>0.2</v>
      </c>
    </row>
    <row r="10" spans="1:3">
      <c r="A10" s="51" t="s">
        <v>57</v>
      </c>
      <c r="B10" s="73">
        <v>0.04</v>
      </c>
      <c r="C10" s="74">
        <v>0.2</v>
      </c>
    </row>
    <row r="11" spans="1:3">
      <c r="A11" s="51" t="s">
        <v>58</v>
      </c>
      <c r="B11" s="73">
        <v>0.04</v>
      </c>
      <c r="C11" s="74">
        <v>0.2</v>
      </c>
    </row>
    <row r="12" spans="1:3">
      <c r="A12" s="51" t="s">
        <v>59</v>
      </c>
      <c r="B12" s="73">
        <v>0.04</v>
      </c>
      <c r="C12" s="74">
        <v>0.2</v>
      </c>
    </row>
    <row r="13" spans="1:3">
      <c r="A13" s="51" t="s">
        <v>60</v>
      </c>
      <c r="B13" s="73">
        <v>0.04</v>
      </c>
      <c r="C13" s="74">
        <v>0.2</v>
      </c>
    </row>
    <row r="14" spans="1:3">
      <c r="A14" s="51" t="s">
        <v>61</v>
      </c>
      <c r="B14" s="73">
        <v>0.28999999999999998</v>
      </c>
      <c r="C14" s="74">
        <v>1.1000000000000001</v>
      </c>
    </row>
    <row r="15" spans="1:3">
      <c r="A15" s="51" t="s">
        <v>62</v>
      </c>
      <c r="B15" s="73">
        <v>0.28999999999999998</v>
      </c>
      <c r="C15" s="74">
        <v>1.1000000000000001</v>
      </c>
    </row>
    <row r="16" spans="1:3">
      <c r="A16" s="51" t="s">
        <v>63</v>
      </c>
      <c r="B16" s="73"/>
      <c r="C16" s="74"/>
    </row>
    <row r="17" spans="1:3">
      <c r="A17" s="51" t="s">
        <v>64</v>
      </c>
      <c r="B17" s="73">
        <v>0.22</v>
      </c>
      <c r="C17" s="74">
        <v>1.1000000000000001</v>
      </c>
    </row>
    <row r="18" spans="1:3">
      <c r="A18" s="51" t="s">
        <v>65</v>
      </c>
      <c r="B18" s="73">
        <v>0.22</v>
      </c>
      <c r="C18" s="74">
        <v>1.1000000000000001</v>
      </c>
    </row>
    <row r="19" spans="1:3">
      <c r="A19" s="51" t="s">
        <v>66</v>
      </c>
      <c r="B19" s="73"/>
      <c r="C19" s="74"/>
    </row>
    <row r="20" spans="1:3">
      <c r="A20" s="51" t="s">
        <v>67</v>
      </c>
      <c r="B20" s="73"/>
      <c r="C20" s="74"/>
    </row>
    <row r="21" spans="1:3">
      <c r="A21" s="51" t="s">
        <v>68</v>
      </c>
      <c r="B21" s="73"/>
      <c r="C21" s="74"/>
    </row>
    <row r="22" spans="1:3">
      <c r="A22" s="51" t="s">
        <v>69</v>
      </c>
      <c r="B22" s="73">
        <v>0.28999999999999998</v>
      </c>
      <c r="C22" s="74">
        <v>1.1000000000000001</v>
      </c>
    </row>
    <row r="23" spans="1:3">
      <c r="A23" s="51" t="s">
        <v>70</v>
      </c>
      <c r="B23" s="73">
        <v>0.36</v>
      </c>
      <c r="C23" s="74">
        <v>1.2</v>
      </c>
    </row>
    <row r="24" spans="1:3">
      <c r="A24" s="51" t="s">
        <v>71</v>
      </c>
      <c r="B24" s="73">
        <v>0.36</v>
      </c>
      <c r="C24" s="74">
        <v>1.2</v>
      </c>
    </row>
    <row r="25" spans="1:3">
      <c r="A25" s="51" t="s">
        <v>72</v>
      </c>
      <c r="B25" s="73">
        <v>0.36</v>
      </c>
      <c r="C25" s="74">
        <v>1.2</v>
      </c>
    </row>
    <row r="26" spans="1:3">
      <c r="A26" s="51" t="s">
        <v>73</v>
      </c>
      <c r="B26" s="73">
        <v>0.36</v>
      </c>
      <c r="C26" s="74">
        <v>1.2</v>
      </c>
    </row>
    <row r="27" spans="1:3">
      <c r="A27" s="51" t="s">
        <v>74</v>
      </c>
      <c r="B27" s="73">
        <v>0.36</v>
      </c>
      <c r="C27" s="74">
        <v>1.2</v>
      </c>
    </row>
    <row r="28" spans="1:3">
      <c r="A28" s="51" t="s">
        <v>75</v>
      </c>
      <c r="B28" s="73">
        <v>0.36</v>
      </c>
      <c r="C28" s="74">
        <v>1.2</v>
      </c>
    </row>
    <row r="29" spans="1:3">
      <c r="A29" s="51" t="s">
        <v>76</v>
      </c>
      <c r="B29" s="73"/>
      <c r="C29" s="74"/>
    </row>
    <row r="30" spans="1:3">
      <c r="A30" s="51" t="s">
        <v>77</v>
      </c>
      <c r="B30" s="73">
        <v>0.36</v>
      </c>
      <c r="C30" s="74">
        <v>1.2</v>
      </c>
    </row>
    <row r="31" spans="1:3">
      <c r="A31" s="51" t="s">
        <v>78</v>
      </c>
      <c r="B31" s="73">
        <v>0.36</v>
      </c>
      <c r="C31" s="74">
        <v>1.2</v>
      </c>
    </row>
    <row r="32" spans="1:3">
      <c r="A32" s="51" t="s">
        <v>79</v>
      </c>
      <c r="B32" s="73"/>
      <c r="C32" s="74"/>
    </row>
    <row r="33" spans="1:3">
      <c r="A33" s="51" t="s">
        <v>80</v>
      </c>
      <c r="B33" s="73"/>
      <c r="C33" s="74"/>
    </row>
    <row r="34" spans="1:3">
      <c r="A34" s="51" t="s">
        <v>81</v>
      </c>
      <c r="B34" s="73"/>
      <c r="C34" s="74"/>
    </row>
    <row r="35" spans="1:3">
      <c r="A35" s="51" t="s">
        <v>82</v>
      </c>
      <c r="B35" s="73"/>
      <c r="C35" s="74"/>
    </row>
    <row r="36" spans="1:3">
      <c r="A36" s="51" t="s">
        <v>83</v>
      </c>
      <c r="B36" s="73"/>
      <c r="C36" s="74"/>
    </row>
    <row r="37" spans="1:3">
      <c r="A37" s="51" t="s">
        <v>84</v>
      </c>
      <c r="B37" s="73">
        <v>0.36</v>
      </c>
      <c r="C37" s="74">
        <v>1.1000000000000001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2.xml><?xml version="1.0" encoding="utf-8"?>
<ds:datastoreItem xmlns:ds="http://schemas.openxmlformats.org/officeDocument/2006/customXml" ds:itemID="{0A0DA8F2-02E3-4513-8BDA-35F160FD365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5e6b99b-e0e6-4800-83c5-62b49ef71210"/>
    <ds:schemaRef ds:uri="http://www.w3.org/XML/1998/namespace"/>
    <ds:schemaRef ds:uri="http://purl.org/dc/dcmitype/"/>
  </ds:schemaRefs>
</ds:datastoreItem>
</file>

<file path=customXml/itemProps3.xml><?xml version="1.0" encoding="utf-8"?>
<ds:datastoreItem xmlns:ds="http://schemas.openxmlformats.org/officeDocument/2006/customXml" ds:itemID="{8EEF09BF-AC76-4C29-A692-E16715855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Calculation</vt:lpstr>
      <vt:lpstr>HPS</vt:lpstr>
      <vt:lpstr>LCmaxHPS</vt:lpstr>
      <vt:lpstr>LCmaxMH</vt:lpstr>
      <vt:lpstr>LCminHPS</vt:lpstr>
      <vt:lpstr>LCminMH</vt:lpstr>
      <vt:lpstr>LEDHPS</vt:lpstr>
      <vt:lpstr>LEDMH</vt:lpstr>
      <vt:lpstr>MH</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Agnė Stonienė</cp:lastModifiedBy>
  <cp:revision/>
  <dcterms:created xsi:type="dcterms:W3CDTF">2020-10-11T17:50:14Z</dcterms:created>
  <dcterms:modified xsi:type="dcterms:W3CDTF">2022-10-17T12:29:04Z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y fmtid="{D5CDD505-2E9C-101B-9397-08002B2CF9AE}" pid="3" name="WorkbookGuid">
    <vt:lpwstr>e605dcf2-abc2-4ac9-8cf5-ae52944fe8a5</vt:lpwstr>
  </property>
</Properties>
</file>