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mc:AlternateContent xmlns:mc="http://schemas.openxmlformats.org/markup-compatibility/2006">
    <mc:Choice Requires="x15">
      <x15ac:absPath xmlns:x15ac="http://schemas.microsoft.com/office/spreadsheetml/2010/11/ac" url="https://ltenergagen-my.sharepoint.com/personal/agne_stoniene_ena_lt/Documents/Darbalaukis/StreamSave/Skaičiuoklių failai/Apšvietimo sistemos ir viešasis apšvietimas/supaprastintas metodas/"/>
    </mc:Choice>
  </mc:AlternateContent>
  <xr:revisionPtr revIDLastSave="8" documentId="11_B6E83D79158A4A7469D6900F6005DD70007B93D5" xr6:coauthVersionLast="47" xr6:coauthVersionMax="47" xr10:uidLastSave="{B7D92ACC-7581-48A0-B1C7-12187CF3A142}"/>
  <workbookProtection workbookAlgorithmName="SHA-512" workbookHashValue="i6QNZ/FrEncfqFOdQpISUaWAZFFg83tt7BfeXV4r84oALuxnBQnCt8PX7/dIbKy0Psdzxj7ot8LvmUaXY7RVDQ==" workbookSaltValue="hXr8Rjpd6cRB7RCKx8HwGA==" workbookSpinCount="100000" lockStructure="1"/>
  <bookViews>
    <workbookView xWindow="855" yWindow="1860" windowWidth="10500" windowHeight="11385" xr2:uid="{00000000-000D-0000-FFFF-FFFF00000000}"/>
  </bookViews>
  <sheets>
    <sheet name="Calculation" sheetId="6" r:id="rId1"/>
    <sheet name="EU Values" sheetId="7" state="veryHidden" r:id="rId2"/>
    <sheet name="National Values" sheetId="9" state="veryHidden" r:id="rId3"/>
  </sheets>
  <definedNames>
    <definedName name="HPS">'EU Values'!$B$47:$B$53</definedName>
    <definedName name="LCmaxHPS">'EU Values'!$F$47:$F$53</definedName>
    <definedName name="LCmaxMH">'EU Values'!$F$54:$F$58</definedName>
    <definedName name="LCminHPS">'EU Values'!$G$47:$G$53</definedName>
    <definedName name="LCminMH">'EU Values'!$G$54:$G$58</definedName>
    <definedName name="LEDHPS">'EU Values'!$D$47:$D$53</definedName>
    <definedName name="LEDMH">'EU Values'!$D$54:$D$58</definedName>
    <definedName name="MH">'EU Values'!$B$54:$B$58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63" i="6" l="1"/>
  <c r="C52" i="6"/>
  <c r="C51" i="6"/>
  <c r="E27" i="6"/>
  <c r="E23" i="6"/>
  <c r="E24" i="6" s="1"/>
  <c r="E25" i="6" s="1"/>
  <c r="E28" i="6" l="1"/>
  <c r="E26" i="6"/>
  <c r="C27" i="6"/>
  <c r="E51" i="6" l="1"/>
  <c r="E52" i="6"/>
  <c r="D19" i="6"/>
  <c r="D18" i="6" l="1"/>
  <c r="F19" i="6"/>
  <c r="F18" i="6"/>
  <c r="C53" i="6" s="1"/>
  <c r="F17" i="6" l="1"/>
  <c r="D17" i="6"/>
  <c r="E54" i="6" l="1"/>
  <c r="C54" i="6"/>
  <c r="E53" i="6" l="1"/>
</calcChain>
</file>

<file path=xl/sharedStrings.xml><?xml version="1.0" encoding="utf-8"?>
<sst xmlns="http://schemas.openxmlformats.org/spreadsheetml/2006/main" count="208" uniqueCount="137">
  <si>
    <t>This methodology deals with the replacement of existing road lighting systems to more energy efficient technologies. It provides two different formulas for the calculation of energy savings of the implementation of measures that account not only for the replacement of existing light points but also for the installation of lighting control technologies.
The methodology can be applied in all Member States, following the provided indicative values and indications.</t>
  </si>
  <si>
    <t>Data Input</t>
  </si>
  <si>
    <t>Indicative Values</t>
  </si>
  <si>
    <t>Technology</t>
  </si>
  <si>
    <t>Share of energy carriers</t>
  </si>
  <si>
    <t>share</t>
  </si>
  <si>
    <t>Parameter explanation</t>
  </si>
  <si>
    <t>Electricity</t>
  </si>
  <si>
    <t>Input energy of appliance before and after implementing the energy saving action</t>
  </si>
  <si>
    <t>total share</t>
  </si>
  <si>
    <t>Checksum for total share of energy carriers</t>
  </si>
  <si>
    <r>
      <t>f</t>
    </r>
    <r>
      <rPr>
        <vertAlign val="subscript"/>
        <sz val="11"/>
        <color theme="1" tint="0.249977111117893"/>
        <rFont val="Franklin Gothic Book"/>
        <family val="2"/>
        <scheme val="minor"/>
      </rPr>
      <t>PE, before</t>
    </r>
  </si>
  <si>
    <r>
      <t>f</t>
    </r>
    <r>
      <rPr>
        <vertAlign val="subscript"/>
        <sz val="11"/>
        <color theme="1" tint="0.249977111117893"/>
        <rFont val="Franklin Gothic Book"/>
        <family val="2"/>
        <scheme val="minor"/>
      </rPr>
      <t>PE, after</t>
    </r>
  </si>
  <si>
    <t>Factor for converting final energy consumption into primary energy consumption</t>
  </si>
  <si>
    <r>
      <t>f</t>
    </r>
    <r>
      <rPr>
        <vertAlign val="subscript"/>
        <sz val="11"/>
        <color theme="1" tint="0.249977111117893"/>
        <rFont val="Franklin Gothic Book"/>
        <family val="2"/>
        <scheme val="minor"/>
      </rPr>
      <t>GHG, before</t>
    </r>
  </si>
  <si>
    <r>
      <t>f</t>
    </r>
    <r>
      <rPr>
        <vertAlign val="subscript"/>
        <sz val="11"/>
        <color theme="1" tint="0.249977111117893"/>
        <rFont val="Franklin Gothic Book"/>
        <family val="2"/>
        <scheme val="minor"/>
      </rPr>
      <t>GHG, after</t>
    </r>
  </si>
  <si>
    <t>Factor for converting energy consumption into greenhouse gas emissions</t>
  </si>
  <si>
    <t>Unit</t>
  </si>
  <si>
    <t>Number of light points in the lighting system</t>
  </si>
  <si>
    <t>Metal-Halide (MH)</t>
  </si>
  <si>
    <t>[W]</t>
  </si>
  <si>
    <r>
      <t xml:space="preserve">Tecnology and power of each light point in the </t>
    </r>
    <r>
      <rPr>
        <b/>
        <sz val="10"/>
        <color theme="1" tint="0.249977111117893"/>
        <rFont val="Franklin Gothic Book"/>
        <family val="2"/>
        <scheme val="minor"/>
      </rPr>
      <t>old/inefficient system</t>
    </r>
  </si>
  <si>
    <t>[kWh/a]</t>
  </si>
  <si>
    <t>Total energy savings per light point (including gear)</t>
  </si>
  <si>
    <t>Number of dimming hours at 50%</t>
  </si>
  <si>
    <t>[h/day]</t>
  </si>
  <si>
    <r>
      <t>Number of dimming hours per day at 50% lighting system power (</t>
    </r>
    <r>
      <rPr>
        <b/>
        <sz val="10"/>
        <color theme="1" tint="0.249977111117893"/>
        <rFont val="Franklin Gothic Book"/>
        <family val="2"/>
        <scheme val="minor"/>
      </rPr>
      <t xml:space="preserve">7h/day </t>
    </r>
    <r>
      <rPr>
        <sz val="10"/>
        <color theme="1" tint="0.249977111117893"/>
        <rFont val="Franklin Gothic Book"/>
        <family val="2"/>
        <scheme val="minor"/>
      </rPr>
      <t xml:space="preserve">or </t>
    </r>
    <r>
      <rPr>
        <b/>
        <sz val="10"/>
        <color theme="1" tint="0.249977111117893"/>
        <rFont val="Franklin Gothic Book"/>
        <family val="2"/>
        <scheme val="minor"/>
      </rPr>
      <t>5h/day)</t>
    </r>
  </si>
  <si>
    <t>Value for the ratio of lighting control (LC)</t>
  </si>
  <si>
    <t>Calculation formulas</t>
  </si>
  <si>
    <t>Article 7 | Total final energy savings (TFES)</t>
  </si>
  <si>
    <r>
      <t>GHG | Greenhouse gas savings (GHG</t>
    </r>
    <r>
      <rPr>
        <b/>
        <vertAlign val="subscript"/>
        <sz val="12"/>
        <rFont val="Franklin Gothic Book"/>
        <family val="2"/>
        <scheme val="minor"/>
      </rPr>
      <t>sav</t>
    </r>
    <r>
      <rPr>
        <b/>
        <sz val="12"/>
        <rFont val="Franklin Gothic Book"/>
        <family val="2"/>
        <scheme val="minor"/>
      </rPr>
      <t>)</t>
    </r>
  </si>
  <si>
    <t>TFES Article 7</t>
  </si>
  <si>
    <t>kWh/a</t>
  </si>
  <si>
    <t>Total final energy savings for Article 7 calculation</t>
  </si>
  <si>
    <r>
      <t>GHG</t>
    </r>
    <r>
      <rPr>
        <vertAlign val="subscript"/>
        <sz val="10"/>
        <color theme="1" tint="0.249977111117893"/>
        <rFont val="Times New Roman"/>
        <family val="1"/>
      </rPr>
      <t>sav</t>
    </r>
  </si>
  <si>
    <r>
      <t>t</t>
    </r>
    <r>
      <rPr>
        <vertAlign val="subscript"/>
        <sz val="10"/>
        <color theme="1" tint="0.249977111117893"/>
        <rFont val="Franklin Gothic Book"/>
        <family val="2"/>
        <scheme val="minor"/>
      </rPr>
      <t>CO2</t>
    </r>
  </si>
  <si>
    <t>Costs related to the action</t>
  </si>
  <si>
    <t>[Cost category]</t>
  </si>
  <si>
    <t>Range of the costs per light point</t>
  </si>
  <si>
    <t>Investment costs</t>
  </si>
  <si>
    <t>Operating costs</t>
  </si>
  <si>
    <t>[6 to 50] €/ light point/year</t>
  </si>
  <si>
    <t>Maintenance costs</t>
  </si>
  <si>
    <t>[12 to 31] €/ light point/year</t>
  </si>
  <si>
    <t>[a]</t>
  </si>
  <si>
    <t>LifetimePA</t>
  </si>
  <si>
    <t>Lifetime</t>
  </si>
  <si>
    <t>Conversion factors</t>
  </si>
  <si>
    <t>Energy Carrier</t>
  </si>
  <si>
    <r>
      <t>emission factor [gCO</t>
    </r>
    <r>
      <rPr>
        <b/>
        <vertAlign val="subscript"/>
        <sz val="11"/>
        <color theme="0"/>
        <rFont val="Franklin Gothic Book"/>
        <family val="2"/>
        <scheme val="minor"/>
      </rPr>
      <t>2</t>
    </r>
    <r>
      <rPr>
        <b/>
        <sz val="11"/>
        <color theme="0"/>
        <rFont val="Franklin Gothic Book"/>
        <family val="2"/>
        <scheme val="minor"/>
      </rPr>
      <t>/kWh]</t>
    </r>
  </si>
  <si>
    <t>factor final to primary [-]</t>
  </si>
  <si>
    <t>District heat</t>
  </si>
  <si>
    <t>Natural gas</t>
  </si>
  <si>
    <t>Gas/Diesel oil</t>
  </si>
  <si>
    <t>Motor gasoline</t>
  </si>
  <si>
    <t>Biodiesels</t>
  </si>
  <si>
    <t>Biogasoline</t>
  </si>
  <si>
    <t>Other liquid biofuels</t>
  </si>
  <si>
    <t>Biogas</t>
  </si>
  <si>
    <t>Wood/wood waste</t>
  </si>
  <si>
    <t>Other primary solid biomass</t>
  </si>
  <si>
    <t>Kerosene (other than jet kerosene)</t>
  </si>
  <si>
    <t>Liquefied petroleum gases</t>
  </si>
  <si>
    <t>Naphtha</t>
  </si>
  <si>
    <t>Natural gas liquids</t>
  </si>
  <si>
    <t>Petroleum coke</t>
  </si>
  <si>
    <t>Refinery gas</t>
  </si>
  <si>
    <t>Residual fuel oil</t>
  </si>
  <si>
    <t>White spirit and SBP</t>
  </si>
  <si>
    <t>Other petroleum products</t>
  </si>
  <si>
    <t>Anthracite</t>
  </si>
  <si>
    <t>Lignite</t>
  </si>
  <si>
    <t>Charcoal</t>
  </si>
  <si>
    <t>Coal tar</t>
  </si>
  <si>
    <t>Coke oven coke and lignite coke</t>
  </si>
  <si>
    <t>Coking coal</t>
  </si>
  <si>
    <t>Patent fuel</t>
  </si>
  <si>
    <t>Sub-bituminous coal</t>
  </si>
  <si>
    <t>Other bituminous coal</t>
  </si>
  <si>
    <t>Industrial wastes</t>
  </si>
  <si>
    <t>Blast furnace gas</t>
  </si>
  <si>
    <t>Coke oven gas</t>
  </si>
  <si>
    <t>Oxygen steel furnace gas</t>
  </si>
  <si>
    <t>Oil shale and tar sands</t>
  </si>
  <si>
    <t>Peat</t>
  </si>
  <si>
    <t>Values for savings calculation</t>
  </si>
  <si>
    <t>Factor for correction of behavioural effects (fBEH)</t>
  </si>
  <si>
    <t>dmnl</t>
  </si>
  <si>
    <t>Total annual operating time</t>
  </si>
  <si>
    <t>h/a</t>
  </si>
  <si>
    <t>Lifetime of savings</t>
  </si>
  <si>
    <t>years</t>
  </si>
  <si>
    <t>Old/inefficient light point</t>
  </si>
  <si>
    <t>New/efficient light point</t>
  </si>
  <si>
    <t>Light point power (W)</t>
  </si>
  <si>
    <t>Diming to 50% for</t>
  </si>
  <si>
    <t>7h/day</t>
  </si>
  <si>
    <t>5h/day</t>
  </si>
  <si>
    <t>Light Emitting Diode (LED) with at least 120lm/W</t>
  </si>
  <si>
    <t>High-Pressure Sodium (HPS)</t>
  </si>
  <si>
    <r>
      <t>f</t>
    </r>
    <r>
      <rPr>
        <vertAlign val="subscript"/>
        <sz val="11"/>
        <color theme="1" tint="0.249977111117893"/>
        <rFont val="Franklin Gothic Book"/>
        <family val="2"/>
        <scheme val="minor"/>
      </rPr>
      <t>BEH</t>
    </r>
  </si>
  <si>
    <t>Factor to consider behavioural effects</t>
  </si>
  <si>
    <t>ES</t>
  </si>
  <si>
    <t>Before implementation</t>
  </si>
  <si>
    <t>After implementation</t>
  </si>
  <si>
    <t>Share</t>
  </si>
  <si>
    <r>
      <t>P</t>
    </r>
    <r>
      <rPr>
        <vertAlign val="subscript"/>
        <sz val="11"/>
        <color theme="1" tint="0.249977111117893"/>
        <rFont val="Franklin Gothic Book (corpo)"/>
      </rPr>
      <t>ref</t>
    </r>
  </si>
  <si>
    <r>
      <t>P</t>
    </r>
    <r>
      <rPr>
        <vertAlign val="subscript"/>
        <sz val="11"/>
        <color theme="1" tint="0.249977111117893"/>
        <rFont val="Franklin Gothic Book (corpo)"/>
      </rPr>
      <t>eff</t>
    </r>
  </si>
  <si>
    <r>
      <t xml:space="preserve">Power of each light point in the </t>
    </r>
    <r>
      <rPr>
        <b/>
        <sz val="10"/>
        <color theme="1" tint="0.249977111117893"/>
        <rFont val="Franklin Gothic Book"/>
        <family val="2"/>
        <scheme val="minor"/>
      </rPr>
      <t>new/efficient system</t>
    </r>
  </si>
  <si>
    <t>Light source tecnology</t>
  </si>
  <si>
    <t>Light source power</t>
  </si>
  <si>
    <r>
      <t xml:space="preserve">Tecnology of each light source in the </t>
    </r>
    <r>
      <rPr>
        <b/>
        <sz val="9"/>
        <rFont val="Franklin Gothic Book"/>
        <family val="2"/>
        <scheme val="minor"/>
      </rPr>
      <t>old/inefficient system</t>
    </r>
  </si>
  <si>
    <t>Includes purchase costs of new light sources, control systems and other ancillaries, poles, foundations and installation costs</t>
  </si>
  <si>
    <t>Operating costs of the lighting system due to electricity consumption</t>
  </si>
  <si>
    <t xml:space="preserve">Costs due to cleaning of the luminaires, other components replacement and other related system maintenance costs during the lighting system lifetime </t>
  </si>
  <si>
    <t xml:space="preserve">Lifetime of savings </t>
  </si>
  <si>
    <t>[235 to 764] €/ light point</t>
  </si>
  <si>
    <t>No dimming or number of dimming hours per day at 50% lighting system power (7h/day or 5h/day)</t>
  </si>
  <si>
    <t>Savings calculation for road lighting systems - Simplified Approach</t>
  </si>
  <si>
    <t>Energy savings (ESj) [kWh/a]</t>
  </si>
  <si>
    <t xml:space="preserve">Value for the ratio (LCj) </t>
  </si>
  <si>
    <t>Calculation results</t>
  </si>
  <si>
    <t>Greenhouse gas savings</t>
  </si>
  <si>
    <t>Total final energy savings for Article 3 calculation</t>
  </si>
  <si>
    <t>Effect on primary energy consumption for Article 3 calculation</t>
  </si>
  <si>
    <t>TFES Article 3</t>
  </si>
  <si>
    <t>EPEC Article 3</t>
  </si>
  <si>
    <t>Article 3 | Total final energy savings (TFES)</t>
  </si>
  <si>
    <t>Article 3 | Effect on primary energy consumption (EPEC)</t>
  </si>
  <si>
    <r>
      <t xml:space="preserve">Power of each light source in the </t>
    </r>
    <r>
      <rPr>
        <b/>
        <sz val="9"/>
        <rFont val="Franklin Gothic Book"/>
        <family val="2"/>
        <scheme val="minor"/>
      </rPr>
      <t>old/inefficient system [W]</t>
    </r>
  </si>
  <si>
    <t>LC</t>
  </si>
  <si>
    <t>Lamp power [W]</t>
  </si>
  <si>
    <t>EU values for GHG emissions and conversion factors from final to primary energy savings are provided by streamSAVE. If you want to use national values, please fill in the relevant values in the corresponding table in sheet "National values".</t>
  </si>
  <si>
    <t>Dimming</t>
  </si>
  <si>
    <t>National Data</t>
  </si>
  <si>
    <t>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</si>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</sst>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 #,##0.0_-;_-* &quot;-&quot;??_-;_-@_-"/>
    <numFmt numFmtId="165" formatCode="0.000"/>
    <numFmt numFmtId="166" formatCode="#,##0.0;\-\ #,##0.0;\-"/>
    <numFmt numFmtId="167" formatCode="#,##0.00;\-\ #,##0.00;\-"/>
  </numFmts>
  <fonts count="30">
    <font>
      <sz val="11"/>
      <color theme="1"/>
      <name val="Franklin Gothic Book"/>
      <family val="2"/>
      <scheme val="minor"/>
    </font>
    <font>
      <sz val="11"/>
      <color theme="1"/>
      <name val="Franklin Gothic Book"/>
      <family val="2"/>
      <scheme val="minor"/>
    </font>
    <font>
      <b/>
      <sz val="16"/>
      <color rgb="FFCE321A"/>
      <name val="Franklin Gothic Book"/>
      <family val="2"/>
      <scheme val="minor"/>
    </font>
    <font>
      <sz val="10"/>
      <color theme="1" tint="0.249977111117893"/>
      <name val="Times New Roman"/>
      <family val="1"/>
    </font>
    <font>
      <sz val="10"/>
      <color theme="1" tint="0.249977111117893"/>
      <name val="Franklin Gothic Book"/>
      <family val="2"/>
      <scheme val="minor"/>
    </font>
    <font>
      <b/>
      <sz val="10"/>
      <color theme="6" tint="-0.499984740745262"/>
      <name val="Franklin Gothic Book"/>
      <family val="2"/>
      <scheme val="minor"/>
    </font>
    <font>
      <b/>
      <sz val="11"/>
      <color theme="7" tint="-0.249977111117893"/>
      <name val="Franklin Gothic Book"/>
      <family val="2"/>
      <scheme val="minor"/>
    </font>
    <font>
      <b/>
      <sz val="11"/>
      <color theme="0"/>
      <name val="Franklin Gothic Book"/>
      <family val="2"/>
      <scheme val="minor"/>
    </font>
    <font>
      <b/>
      <sz val="14"/>
      <color rgb="FF00B050"/>
      <name val="Franklin Gothic Book"/>
      <family val="2"/>
      <scheme val="minor"/>
    </font>
    <font>
      <sz val="11"/>
      <color theme="1" tint="0.249977111117893"/>
      <name val="Franklin Gothic Book"/>
      <family val="2"/>
      <scheme val="minor"/>
    </font>
    <font>
      <b/>
      <sz val="14"/>
      <color theme="5"/>
      <name val="Franklin Gothic Book"/>
      <family val="2"/>
      <scheme val="minor"/>
    </font>
    <font>
      <b/>
      <sz val="12"/>
      <name val="Franklin Gothic Book"/>
      <family val="2"/>
      <scheme val="minor"/>
    </font>
    <font>
      <sz val="20"/>
      <color theme="5"/>
      <name val="Franklin Gothic Medium"/>
      <family val="2"/>
      <scheme val="major"/>
    </font>
    <font>
      <sz val="9"/>
      <color theme="1"/>
      <name val="Franklin Gothic Book"/>
      <family val="2"/>
      <scheme val="minor"/>
    </font>
    <font>
      <vertAlign val="subscript"/>
      <sz val="11"/>
      <color theme="1" tint="0.249977111117893"/>
      <name val="Franklin Gothic Book"/>
      <family val="2"/>
      <scheme val="minor"/>
    </font>
    <font>
      <b/>
      <vertAlign val="subscript"/>
      <sz val="12"/>
      <name val="Franklin Gothic Book"/>
      <family val="2"/>
      <scheme val="minor"/>
    </font>
    <font>
      <vertAlign val="subscript"/>
      <sz val="10"/>
      <color theme="1" tint="0.249977111117893"/>
      <name val="Times New Roman"/>
      <family val="1"/>
    </font>
    <font>
      <b/>
      <sz val="11"/>
      <color theme="1" tint="0.249977111117893"/>
      <name val="Franklin Gothic Book"/>
      <family val="2"/>
      <scheme val="minor"/>
    </font>
    <font>
      <b/>
      <vertAlign val="subscript"/>
      <sz val="11"/>
      <color theme="0"/>
      <name val="Franklin Gothic Book"/>
      <family val="2"/>
      <scheme val="minor"/>
    </font>
    <font>
      <sz val="11"/>
      <color theme="1" tint="0.249977111117893"/>
      <name val="Franklin Gothic Book (corpo)"/>
    </font>
    <font>
      <sz val="11"/>
      <name val="Franklin Gothic Book"/>
      <family val="2"/>
      <scheme val="minor"/>
    </font>
    <font>
      <sz val="9"/>
      <name val="Franklin Gothic Book"/>
      <family val="2"/>
      <scheme val="minor"/>
    </font>
    <font>
      <sz val="11"/>
      <color theme="0"/>
      <name val="Franklin Gothic Book"/>
      <family val="2"/>
      <scheme val="minor"/>
    </font>
    <font>
      <vertAlign val="subscript"/>
      <sz val="10"/>
      <color theme="1" tint="0.249977111117893"/>
      <name val="Franklin Gothic Book"/>
      <family val="2"/>
      <scheme val="minor"/>
    </font>
    <font>
      <b/>
      <sz val="10"/>
      <color theme="1" tint="0.249977111117893"/>
      <name val="Franklin Gothic Book"/>
      <family val="2"/>
      <scheme val="minor"/>
    </font>
    <font>
      <sz val="11"/>
      <color rgb="FF404040"/>
      <name val="Franklin Gothic Book"/>
      <family val="2"/>
      <scheme val="minor"/>
    </font>
    <font>
      <vertAlign val="subscript"/>
      <sz val="11"/>
      <color theme="1" tint="0.249977111117893"/>
      <name val="Franklin Gothic Book (corpo)"/>
    </font>
    <font>
      <b/>
      <sz val="9"/>
      <name val="Franklin Gothic Book"/>
      <family val="2"/>
      <scheme val="minor"/>
    </font>
    <font>
      <b/>
      <sz val="11"/>
      <color rgb="FF3F3F3F"/>
      <name val="Franklin Gothic Book"/>
      <family val="2"/>
      <scheme val="minor"/>
    </font>
    <font>
      <b/>
      <sz val="20"/>
      <color theme="5"/>
      <name val="Franklin Gothic Medium"/>
      <family val="2"/>
      <scheme val="major"/>
    </font>
  </fonts>
  <fills count="12">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theme="5"/>
        <bgColor indexed="64"/>
      </patternFill>
    </fill>
    <fill>
      <patternFill patternType="solid">
        <fgColor rgb="FFD6FEDE"/>
        <bgColor theme="0"/>
      </patternFill>
    </fill>
    <fill>
      <patternFill patternType="solid">
        <fgColor theme="0"/>
        <bgColor theme="0"/>
      </patternFill>
    </fill>
    <fill>
      <patternFill patternType="solid">
        <fgColor rgb="FFD6FEDE"/>
        <bgColor indexed="64"/>
      </patternFill>
    </fill>
    <fill>
      <patternFill patternType="solid">
        <fgColor rgb="FFFFFFFF"/>
        <bgColor rgb="FF000000"/>
      </patternFill>
    </fill>
    <fill>
      <patternFill patternType="solid">
        <fgColor rgb="FFF2F2F2"/>
      </patternFill>
    </fill>
    <fill>
      <patternFill patternType="solid">
        <fgColor rgb="FFD6FEDE"/>
        <bgColor rgb="FFFFFFFF"/>
      </patternFill>
    </fill>
  </fills>
  <borders count="18">
    <border>
      <left/>
      <right/>
      <top/>
      <bottom/>
      <diagonal/>
    </border>
    <border>
      <left style="thin">
        <color theme="5"/>
      </left>
      <right/>
      <top style="thin">
        <color theme="5"/>
      </top>
      <bottom style="thin">
        <color theme="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top/>
      <bottom style="medium">
        <color theme="4" tint="0.39997558519241921"/>
      </bottom>
      <diagonal/>
    </border>
    <border>
      <left/>
      <right/>
      <top style="thin">
        <color rgb="FF00B050"/>
      </top>
      <bottom style="thin">
        <color rgb="FF00B050"/>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theme="5"/>
      </left>
      <right style="thin">
        <color theme="5"/>
      </right>
      <top style="thin">
        <color theme="5"/>
      </top>
      <bottom style="thin">
        <color theme="5"/>
      </bottom>
      <diagonal/>
    </border>
    <border>
      <left/>
      <right style="thin">
        <color theme="5"/>
      </right>
      <top style="thin">
        <color theme="5"/>
      </top>
      <bottom style="thin">
        <color theme="5"/>
      </bottom>
      <diagonal/>
    </border>
    <border>
      <left style="thin">
        <color theme="0"/>
      </left>
      <right style="thin">
        <color theme="0"/>
      </right>
      <top style="thin">
        <color theme="0"/>
      </top>
      <bottom style="thin">
        <color theme="0"/>
      </bottom>
      <diagonal/>
    </border>
    <border>
      <left/>
      <right style="thin">
        <color theme="5"/>
      </right>
      <top style="thin">
        <color rgb="FF00B050"/>
      </top>
      <bottom style="thin">
        <color rgb="FF00B050"/>
      </bottom>
      <diagonal/>
    </border>
    <border>
      <left/>
      <right/>
      <top style="thin">
        <color theme="5"/>
      </top>
      <bottom style="thin">
        <color theme="5"/>
      </bottom>
      <diagonal/>
    </border>
    <border>
      <left style="thin">
        <color theme="5"/>
      </left>
      <right style="thin">
        <color theme="5"/>
      </right>
      <top style="thin">
        <color theme="5"/>
      </top>
      <bottom/>
      <diagonal/>
    </border>
    <border>
      <left style="thin">
        <color theme="5"/>
      </left>
      <right style="thin">
        <color theme="5"/>
      </right>
      <top/>
      <bottom style="thin">
        <color theme="5"/>
      </bottom>
      <diagonal/>
    </border>
    <border>
      <left style="thin">
        <color theme="5"/>
      </left>
      <right style="thin">
        <color rgb="FF00B050"/>
      </right>
      <top style="thin">
        <color rgb="FF00B050"/>
      </top>
      <bottom style="thin">
        <color theme="5"/>
      </bottom>
      <diagonal/>
    </border>
    <border>
      <left style="thin">
        <color theme="5"/>
      </left>
      <right style="thin">
        <color theme="5"/>
      </right>
      <top/>
      <bottom/>
      <diagonal/>
    </border>
    <border>
      <left style="thin">
        <color rgb="FF04C56C"/>
      </left>
      <right style="thin">
        <color rgb="FF04C56C"/>
      </right>
      <top style="thin">
        <color rgb="FF04C56C"/>
      </top>
      <bottom style="thin">
        <color rgb="FF04C56C"/>
      </bottom>
      <diagonal/>
    </border>
  </borders>
  <cellStyleXfs count="16">
    <xf numFmtId="0" fontId="0" fillId="0" borderId="0"/>
    <xf numFmtId="43" fontId="1" fillId="0" borderId="0" applyFont="0" applyFill="0" applyBorder="0" applyAlignment="0" applyProtection="0"/>
    <xf numFmtId="49" fontId="2" fillId="0" borderId="0">
      <alignment horizontal="left" vertical="top"/>
    </xf>
    <xf numFmtId="0" fontId="4" fillId="2" borderId="2" applyNumberFormat="0">
      <protection locked="0"/>
    </xf>
    <xf numFmtId="0" fontId="3" fillId="4" borderId="0">
      <alignment horizontal="justify" vertical="center" wrapText="1"/>
    </xf>
    <xf numFmtId="164" fontId="5" fillId="3" borderId="0"/>
    <xf numFmtId="164" fontId="4" fillId="4" borderId="0"/>
    <xf numFmtId="49" fontId="6" fillId="0" borderId="0"/>
    <xf numFmtId="43" fontId="1" fillId="0" borderId="0" applyFont="0" applyFill="0" applyBorder="0" applyAlignment="0" applyProtection="0"/>
    <xf numFmtId="0" fontId="12" fillId="0" borderId="0" applyNumberFormat="0" applyFill="0" applyBorder="0" applyAlignment="0" applyProtection="0"/>
    <xf numFmtId="0" fontId="10" fillId="0" borderId="3" applyNumberFormat="0" applyFill="0" applyBorder="0" applyAlignment="0" applyProtection="0"/>
    <xf numFmtId="0" fontId="7" fillId="5" borderId="8" applyNumberFormat="0" applyAlignment="0"/>
    <xf numFmtId="0" fontId="11" fillId="0" borderId="4" applyNumberFormat="0" applyFill="0" applyBorder="0" applyAlignment="0" applyProtection="0"/>
    <xf numFmtId="0" fontId="1" fillId="6" borderId="8" applyNumberFormat="0" applyAlignment="0" applyProtection="0"/>
    <xf numFmtId="0" fontId="9" fillId="4" borderId="0" applyNumberFormat="0" applyFill="0" applyBorder="0" applyAlignment="0" applyProtection="0">
      <alignment horizontal="justify" vertical="center" wrapText="1"/>
    </xf>
    <xf numFmtId="0" fontId="28" fillId="10" borderId="8" applyNumberFormat="0" applyAlignment="0"/>
  </cellStyleXfs>
  <cellXfs count="103">
    <xf numFmtId="0" fontId="0" fillId="0" borderId="0" xfId="0"/>
    <xf numFmtId="0" fontId="4" fillId="4" borderId="0" xfId="0" applyFont="1" applyFill="1" applyAlignment="1">
      <alignment horizontal="left" vertical="top" wrapText="1"/>
    </xf>
    <xf numFmtId="0" fontId="0" fillId="4" borderId="0" xfId="0" applyFill="1"/>
    <xf numFmtId="0" fontId="3" fillId="4" borderId="0" xfId="4" quotePrefix="1">
      <alignment horizontal="justify" vertical="center" wrapText="1"/>
    </xf>
    <xf numFmtId="0" fontId="3" fillId="4" borderId="0" xfId="4">
      <alignment horizontal="justify" vertical="center" wrapText="1"/>
    </xf>
    <xf numFmtId="43" fontId="9" fillId="4" borderId="0" xfId="8" applyFont="1" applyFill="1" applyBorder="1" applyProtection="1">
      <protection locked="0"/>
    </xf>
    <xf numFmtId="0" fontId="12" fillId="0" borderId="0" xfId="9"/>
    <xf numFmtId="0" fontId="7" fillId="5" borderId="8" xfId="11"/>
    <xf numFmtId="4" fontId="7" fillId="5" borderId="8" xfId="11" applyNumberFormat="1" applyAlignment="1">
      <alignment wrapText="1"/>
    </xf>
    <xf numFmtId="49" fontId="8" fillId="4" borderId="0" xfId="2" applyFont="1" applyFill="1">
      <alignment horizontal="left" vertical="top"/>
    </xf>
    <xf numFmtId="0" fontId="3" fillId="4" borderId="0" xfId="4" applyAlignment="1">
      <alignment vertical="center" wrapText="1"/>
    </xf>
    <xf numFmtId="0" fontId="9" fillId="4" borderId="0" xfId="14" applyFill="1" applyAlignment="1">
      <alignment horizontal="justify" vertical="center" wrapText="1"/>
    </xf>
    <xf numFmtId="0" fontId="9" fillId="0" borderId="0" xfId="14" applyFill="1" applyAlignment="1"/>
    <xf numFmtId="0" fontId="9" fillId="4" borderId="0" xfId="14" applyFill="1" applyAlignment="1"/>
    <xf numFmtId="0" fontId="7" fillId="5" borderId="8" xfId="11" applyAlignment="1"/>
    <xf numFmtId="0" fontId="3" fillId="0" borderId="0" xfId="4" applyFill="1">
      <alignment horizontal="justify" vertical="center" wrapText="1"/>
    </xf>
    <xf numFmtId="0" fontId="4" fillId="4" borderId="0" xfId="0" applyFont="1" applyFill="1" applyAlignment="1">
      <alignment horizontal="left" vertical="top"/>
    </xf>
    <xf numFmtId="0" fontId="0" fillId="0" borderId="10" xfId="0" applyBorder="1"/>
    <xf numFmtId="0" fontId="21" fillId="4" borderId="0" xfId="0" applyFont="1" applyFill="1"/>
    <xf numFmtId="0" fontId="4" fillId="4" borderId="6" xfId="0" applyFont="1" applyFill="1" applyBorder="1" applyAlignment="1">
      <alignment horizontal="left" vertical="center"/>
    </xf>
    <xf numFmtId="0" fontId="4" fillId="4" borderId="5" xfId="0" applyFont="1" applyFill="1" applyBorder="1" applyAlignment="1">
      <alignment horizontal="left" vertical="center"/>
    </xf>
    <xf numFmtId="0" fontId="4" fillId="4" borderId="11" xfId="0" applyFont="1" applyFill="1" applyBorder="1" applyAlignment="1">
      <alignment horizontal="left" vertical="center"/>
    </xf>
    <xf numFmtId="0" fontId="0" fillId="0" borderId="10" xfId="0" applyBorder="1" applyAlignment="1">
      <alignment horizontal="center"/>
    </xf>
    <xf numFmtId="0" fontId="4" fillId="4" borderId="6" xfId="0" applyFont="1" applyFill="1" applyBorder="1" applyAlignment="1">
      <alignment horizontal="left"/>
    </xf>
    <xf numFmtId="0" fontId="4" fillId="4" borderId="5" xfId="0" applyFont="1" applyFill="1" applyBorder="1" applyAlignment="1">
      <alignment horizontal="left"/>
    </xf>
    <xf numFmtId="0" fontId="4" fillId="4" borderId="7" xfId="0" applyFont="1" applyFill="1" applyBorder="1" applyAlignment="1">
      <alignment horizontal="left"/>
    </xf>
    <xf numFmtId="0" fontId="19" fillId="4" borderId="0" xfId="14" applyFont="1" applyFill="1" applyAlignment="1" applyProtection="1">
      <alignment horizontal="center" vertical="center" wrapText="1"/>
    </xf>
    <xf numFmtId="0" fontId="0" fillId="0" borderId="0" xfId="0" applyAlignment="1">
      <alignment horizontal="center"/>
    </xf>
    <xf numFmtId="0" fontId="19" fillId="4" borderId="0" xfId="14" applyFont="1" applyFill="1" applyAlignment="1">
      <alignment horizontal="center" vertical="center" wrapText="1"/>
    </xf>
    <xf numFmtId="0" fontId="0" fillId="8" borderId="8" xfId="0" applyFill="1" applyBorder="1" applyAlignment="1">
      <alignment horizontal="right"/>
    </xf>
    <xf numFmtId="0" fontId="0" fillId="0" borderId="8" xfId="0" applyBorder="1" applyAlignment="1">
      <alignment horizontal="right"/>
    </xf>
    <xf numFmtId="0" fontId="9" fillId="4" borderId="15" xfId="4" quotePrefix="1" applyFont="1" applyBorder="1" applyAlignment="1">
      <alignment horizontal="center" vertical="center" wrapText="1"/>
    </xf>
    <xf numFmtId="0" fontId="25" fillId="9" borderId="0" xfId="0" applyFont="1" applyFill="1" applyAlignment="1">
      <alignment horizontal="right" vertical="center" wrapText="1"/>
    </xf>
    <xf numFmtId="0" fontId="9" fillId="4" borderId="0" xfId="14" applyFill="1" applyAlignment="1">
      <alignment horizontal="right" vertical="center" wrapText="1"/>
    </xf>
    <xf numFmtId="0" fontId="0" fillId="0" borderId="8" xfId="0" applyBorder="1" applyAlignment="1">
      <alignment horizontal="right" vertical="center"/>
    </xf>
    <xf numFmtId="0" fontId="19" fillId="4" borderId="0" xfId="14" applyFont="1" applyFill="1" applyBorder="1" applyAlignment="1" applyProtection="1">
      <alignment horizontal="right" vertical="center" wrapText="1"/>
    </xf>
    <xf numFmtId="2" fontId="0" fillId="0" borderId="8" xfId="0" applyNumberFormat="1" applyBorder="1" applyAlignment="1">
      <alignment horizontal="right"/>
    </xf>
    <xf numFmtId="0" fontId="0" fillId="8" borderId="1" xfId="0" applyFill="1" applyBorder="1" applyAlignment="1">
      <alignment horizontal="right" vertical="center"/>
    </xf>
    <xf numFmtId="0" fontId="7" fillId="5" borderId="8" xfId="11" applyAlignment="1">
      <alignment horizontal="center" vertical="center"/>
    </xf>
    <xf numFmtId="0" fontId="0" fillId="8" borderId="1" xfId="0" applyFill="1" applyBorder="1"/>
    <xf numFmtId="2" fontId="0" fillId="8" borderId="1" xfId="0" applyNumberFormat="1" applyFill="1" applyBorder="1" applyAlignment="1">
      <alignment vertical="center"/>
    </xf>
    <xf numFmtId="49" fontId="12" fillId="4" borderId="0" xfId="9" applyNumberFormat="1" applyFill="1" applyAlignment="1">
      <alignment vertical="top"/>
    </xf>
    <xf numFmtId="0" fontId="20" fillId="4" borderId="0" xfId="0" applyFont="1" applyFill="1" applyAlignment="1">
      <alignment vertical="top" wrapText="1"/>
    </xf>
    <xf numFmtId="0" fontId="1" fillId="6" borderId="8" xfId="13" applyAlignment="1" applyProtection="1">
      <alignment horizontal="left" vertical="center"/>
      <protection locked="0"/>
    </xf>
    <xf numFmtId="0" fontId="1" fillId="6" borderId="8" xfId="13" applyAlignment="1">
      <alignment horizontal="left"/>
    </xf>
    <xf numFmtId="0" fontId="7" fillId="5" borderId="8" xfId="11" applyAlignment="1">
      <alignment horizontal="left"/>
    </xf>
    <xf numFmtId="166" fontId="17" fillId="2" borderId="8" xfId="8" applyNumberFormat="1" applyFont="1" applyFill="1" applyBorder="1" applyAlignment="1" applyProtection="1">
      <alignment horizontal="right"/>
    </xf>
    <xf numFmtId="0" fontId="4" fillId="4" borderId="8" xfId="4" applyFont="1" applyBorder="1" applyAlignment="1">
      <alignment horizontal="center" vertical="center" wrapText="1"/>
    </xf>
    <xf numFmtId="166" fontId="17" fillId="2" borderId="8" xfId="8" applyNumberFormat="1" applyFont="1" applyFill="1" applyBorder="1" applyProtection="1"/>
    <xf numFmtId="167" fontId="17" fillId="2" borderId="8" xfId="8" applyNumberFormat="1" applyFont="1" applyFill="1" applyBorder="1" applyAlignment="1" applyProtection="1">
      <alignment horizontal="right"/>
    </xf>
    <xf numFmtId="167" fontId="17" fillId="2" borderId="8" xfId="8" applyNumberFormat="1" applyFont="1" applyFill="1" applyBorder="1" applyProtection="1"/>
    <xf numFmtId="0" fontId="0" fillId="0" borderId="8" xfId="0" applyBorder="1"/>
    <xf numFmtId="4" fontId="0" fillId="0" borderId="8" xfId="0" applyNumberFormat="1" applyBorder="1"/>
    <xf numFmtId="0" fontId="0" fillId="0" borderId="8" xfId="0" applyBorder="1" applyAlignment="1">
      <alignment horizontal="justify" vertical="center" wrapText="1"/>
    </xf>
    <xf numFmtId="0" fontId="0" fillId="0" borderId="8" xfId="0" applyBorder="1" applyAlignment="1">
      <alignment horizontal="center" vertical="center" wrapText="1"/>
    </xf>
    <xf numFmtId="0" fontId="22" fillId="0" borderId="13" xfId="0" applyFont="1" applyBorder="1" applyAlignment="1">
      <alignment vertical="center" wrapText="1"/>
    </xf>
    <xf numFmtId="0" fontId="22" fillId="0" borderId="16" xfId="0" applyFont="1" applyBorder="1" applyAlignment="1">
      <alignment vertical="center" wrapText="1"/>
    </xf>
    <xf numFmtId="0" fontId="0" fillId="0" borderId="16" xfId="0" applyBorder="1" applyAlignment="1">
      <alignment vertical="center" wrapText="1"/>
    </xf>
    <xf numFmtId="0" fontId="22" fillId="0" borderId="14" xfId="0" applyFont="1" applyBorder="1" applyAlignment="1">
      <alignment vertical="center" wrapText="1"/>
    </xf>
    <xf numFmtId="0" fontId="7" fillId="5" borderId="8" xfId="11" applyAlignment="1">
      <alignment horizontal="center" vertical="center" wrapText="1"/>
    </xf>
    <xf numFmtId="165" fontId="0" fillId="0" borderId="8" xfId="0" applyNumberFormat="1" applyBorder="1"/>
    <xf numFmtId="43" fontId="1" fillId="6" borderId="8" xfId="13" applyNumberFormat="1" applyAlignment="1" applyProtection="1">
      <alignment horizontal="left"/>
      <protection locked="0"/>
    </xf>
    <xf numFmtId="0" fontId="3" fillId="4" borderId="0" xfId="0" applyFont="1" applyFill="1" applyAlignment="1">
      <alignment horizontal="justify" vertical="center" wrapText="1"/>
    </xf>
    <xf numFmtId="0" fontId="1" fillId="6" borderId="8" xfId="13" applyAlignment="1">
      <alignment horizontal="right" vertical="center"/>
    </xf>
    <xf numFmtId="0" fontId="1" fillId="6" borderId="8" xfId="13" applyAlignment="1"/>
    <xf numFmtId="43" fontId="4" fillId="4" borderId="0" xfId="8" applyFont="1" applyFill="1" applyBorder="1" applyProtection="1"/>
    <xf numFmtId="9" fontId="4" fillId="4" borderId="0" xfId="8" applyNumberFormat="1" applyFont="1" applyFill="1" applyBorder="1" applyProtection="1"/>
    <xf numFmtId="0" fontId="9" fillId="4" borderId="0" xfId="14" applyFill="1" applyAlignment="1" applyProtection="1">
      <alignment horizontal="justify" vertical="center" wrapText="1"/>
    </xf>
    <xf numFmtId="43" fontId="9" fillId="4" borderId="0" xfId="8" applyFont="1" applyFill="1" applyBorder="1" applyProtection="1"/>
    <xf numFmtId="9" fontId="1" fillId="6" borderId="8" xfId="13" applyNumberFormat="1" applyAlignment="1" applyProtection="1">
      <alignment horizontal="right"/>
      <protection locked="0"/>
    </xf>
    <xf numFmtId="2" fontId="0" fillId="8" borderId="8" xfId="0" applyNumberFormat="1" applyFill="1" applyBorder="1" applyAlignment="1">
      <alignment horizontal="right"/>
    </xf>
    <xf numFmtId="0" fontId="9" fillId="4" borderId="0" xfId="14" applyFill="1" applyAlignment="1">
      <alignment horizontal="left" vertical="center" wrapText="1"/>
    </xf>
    <xf numFmtId="0" fontId="25" fillId="9" borderId="0" xfId="0" applyFont="1" applyFill="1" applyAlignment="1">
      <alignment horizontal="left" vertical="center" wrapText="1"/>
    </xf>
    <xf numFmtId="4" fontId="0" fillId="11" borderId="17" xfId="0" applyNumberFormat="1" applyFill="1" applyBorder="1" applyProtection="1">
      <protection locked="0"/>
    </xf>
    <xf numFmtId="165" fontId="0" fillId="11" borderId="17" xfId="0" applyNumberFormat="1" applyFill="1" applyBorder="1" applyProtection="1">
      <protection locked="0"/>
    </xf>
    <xf numFmtId="49" fontId="29" fillId="4" borderId="0" xfId="9" applyNumberFormat="1" applyFont="1" applyFill="1" applyAlignment="1">
      <alignment horizontal="left" vertical="top"/>
    </xf>
    <xf numFmtId="0" fontId="13" fillId="4" borderId="0" xfId="0" applyFont="1" applyFill="1" applyAlignment="1">
      <alignment horizontal="left" vertical="center" wrapText="1"/>
    </xf>
    <xf numFmtId="49" fontId="8" fillId="4" borderId="0" xfId="2" applyFont="1" applyFill="1">
      <alignment horizontal="left" vertical="top"/>
    </xf>
    <xf numFmtId="49" fontId="11" fillId="4" borderId="0" xfId="12" applyNumberFormat="1" applyFill="1" applyBorder="1" applyAlignment="1">
      <alignment horizontal="left" vertical="top"/>
    </xf>
    <xf numFmtId="0" fontId="4" fillId="4" borderId="1" xfId="0" applyFont="1" applyFill="1" applyBorder="1" applyAlignment="1">
      <alignment horizontal="left" vertical="center"/>
    </xf>
    <xf numFmtId="0" fontId="4" fillId="4" borderId="12" xfId="0" applyFont="1" applyFill="1" applyBorder="1" applyAlignment="1">
      <alignment horizontal="left" vertical="center"/>
    </xf>
    <xf numFmtId="0" fontId="4" fillId="4" borderId="9" xfId="0" applyFont="1" applyFill="1" applyBorder="1" applyAlignment="1">
      <alignment horizontal="left" vertical="center"/>
    </xf>
    <xf numFmtId="0" fontId="4" fillId="4" borderId="6" xfId="0" applyFont="1" applyFill="1" applyBorder="1" applyAlignment="1">
      <alignment horizontal="left" vertical="top"/>
    </xf>
    <xf numFmtId="0" fontId="4" fillId="4" borderId="5" xfId="0" applyFont="1" applyFill="1" applyBorder="1" applyAlignment="1">
      <alignment horizontal="left" vertical="top"/>
    </xf>
    <xf numFmtId="0" fontId="4" fillId="4" borderId="7" xfId="0" applyFont="1" applyFill="1" applyBorder="1" applyAlignment="1">
      <alignment horizontal="left" vertical="top"/>
    </xf>
    <xf numFmtId="0" fontId="4" fillId="4" borderId="6" xfId="0" applyFont="1" applyFill="1" applyBorder="1" applyAlignment="1">
      <alignment horizontal="left"/>
    </xf>
    <xf numFmtId="0" fontId="4" fillId="4" borderId="5" xfId="0" applyFont="1" applyFill="1" applyBorder="1" applyAlignment="1">
      <alignment horizontal="left"/>
    </xf>
    <xf numFmtId="0" fontId="4" fillId="4" borderId="7" xfId="0" applyFont="1" applyFill="1" applyBorder="1" applyAlignment="1">
      <alignment horizontal="left"/>
    </xf>
    <xf numFmtId="0" fontId="7" fillId="5" borderId="8" xfId="11" applyAlignment="1">
      <alignment horizontal="center" vertical="center"/>
    </xf>
    <xf numFmtId="0" fontId="20" fillId="4" borderId="0" xfId="0" applyFont="1" applyFill="1" applyAlignment="1">
      <alignment horizontal="left" vertical="top" wrapText="1"/>
    </xf>
    <xf numFmtId="0" fontId="0" fillId="0" borderId="1" xfId="0" applyBorder="1" applyAlignment="1">
      <alignment horizontal="left" vertical="center" wrapText="1"/>
    </xf>
    <xf numFmtId="0" fontId="0" fillId="0" borderId="9" xfId="0" applyBorder="1" applyAlignment="1">
      <alignment horizontal="left" vertical="center" wrapText="1"/>
    </xf>
    <xf numFmtId="0" fontId="4" fillId="4" borderId="6" xfId="0" applyFont="1" applyFill="1" applyBorder="1" applyAlignment="1">
      <alignment horizontal="left" wrapText="1"/>
    </xf>
    <xf numFmtId="0" fontId="4" fillId="4" borderId="5" xfId="0" applyFont="1" applyFill="1" applyBorder="1" applyAlignment="1">
      <alignment horizontal="left" wrapText="1"/>
    </xf>
    <xf numFmtId="0" fontId="4" fillId="4" borderId="7" xfId="0" applyFont="1" applyFill="1" applyBorder="1" applyAlignment="1">
      <alignment horizontal="left" wrapText="1"/>
    </xf>
    <xf numFmtId="0" fontId="7" fillId="5" borderId="8" xfId="11" applyAlignment="1">
      <alignment horizontal="left" vertical="center" wrapText="1"/>
    </xf>
    <xf numFmtId="4" fontId="0" fillId="7" borderId="8" xfId="13" applyNumberFormat="1" applyFont="1" applyFill="1" applyAlignment="1">
      <alignment horizontal="left" vertical="center" wrapText="1"/>
    </xf>
    <xf numFmtId="0" fontId="0" fillId="7" borderId="8" xfId="13" applyFont="1" applyFill="1" applyAlignment="1">
      <alignment horizontal="left" vertical="center" wrapText="1"/>
    </xf>
    <xf numFmtId="0" fontId="0" fillId="0" borderId="8" xfId="0" applyBorder="1" applyAlignment="1">
      <alignment horizontal="center" vertical="center" wrapText="1"/>
    </xf>
    <xf numFmtId="0" fontId="7" fillId="5" borderId="8" xfId="11" applyAlignment="1">
      <alignment horizontal="center" vertical="center" wrapText="1"/>
    </xf>
    <xf numFmtId="0" fontId="7" fillId="5" borderId="13" xfId="11" applyBorder="1" applyAlignment="1">
      <alignment horizontal="center" vertical="center" wrapText="1"/>
    </xf>
    <xf numFmtId="0" fontId="7" fillId="5" borderId="16" xfId="11" applyBorder="1" applyAlignment="1">
      <alignment horizontal="center" vertical="center" wrapText="1"/>
    </xf>
    <xf numFmtId="0" fontId="7" fillId="5" borderId="14" xfId="11" applyBorder="1" applyAlignment="1">
      <alignment horizontal="center" vertical="center" wrapText="1"/>
    </xf>
  </cellXfs>
  <cellStyles count="16">
    <cellStyle name="Comma" xfId="8" builtinId="3"/>
    <cellStyle name="Eingabefeld" xfId="3" xr:uid="{00000000-0005-0000-0000-000002000000}"/>
    <cellStyle name="Ergebnisse" xfId="5" xr:uid="{00000000-0005-0000-0000-000003000000}"/>
    <cellStyle name="Formel übernehmen" xfId="7" xr:uid="{00000000-0005-0000-0000-000004000000}"/>
    <cellStyle name="Formelzeichen" xfId="4" xr:uid="{00000000-0005-0000-0000-000005000000}"/>
    <cellStyle name="Heading 1" xfId="10" builtinId="16" customBuiltin="1"/>
    <cellStyle name="Heading 2" xfId="11" builtinId="17" customBuiltin="1"/>
    <cellStyle name="Heading 3" xfId="12" builtinId="18" customBuiltin="1"/>
    <cellStyle name="Input" xfId="13" builtinId="20" customBuiltin="1"/>
    <cellStyle name="Komma 2" xfId="1" xr:uid="{00000000-0005-0000-0000-000007000000}"/>
    <cellStyle name="Methoden_Überschrift" xfId="2" xr:uid="{00000000-0005-0000-0000-000008000000}"/>
    <cellStyle name="Normal" xfId="0" builtinId="0"/>
    <cellStyle name="Output" xfId="15" builtinId="21" customBuiltin="1"/>
    <cellStyle name="Parameter_abbreviation" xfId="14" xr:uid="{00000000-0005-0000-0000-000009000000}"/>
    <cellStyle name="Title" xfId="9" builtinId="15" customBuiltin="1"/>
    <cellStyle name="Werte" xfId="6" xr:uid="{00000000-0005-0000-0000-00000F000000}"/>
  </cellStyles>
  <dxfs count="1">
    <dxf>
      <font>
        <color rgb="FFFF0000"/>
      </font>
    </dxf>
  </dxfs>
  <tableStyles count="0" defaultTableStyle="TableStyleMedium2" defaultPivotStyle="PivotStyleLight16"/>
  <colors>
    <mruColors>
      <color rgb="FFD6FEDE"/>
      <color rgb="FFC2FE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328084</xdr:colOff>
      <xdr:row>0</xdr:row>
      <xdr:rowOff>84667</xdr:rowOff>
    </xdr:from>
    <xdr:to>
      <xdr:col>2</xdr:col>
      <xdr:colOff>1207388</xdr:colOff>
      <xdr:row>1</xdr:row>
      <xdr:rowOff>1359397</xdr:rowOff>
    </xdr:to>
    <xdr:pic>
      <xdr:nvPicPr>
        <xdr:cNvPr id="7" name="Grafi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433917" y="84667"/>
          <a:ext cx="2244554" cy="1613397"/>
        </a:xfrm>
        <a:prstGeom prst="rect">
          <a:avLst/>
        </a:prstGeom>
      </xdr:spPr>
    </xdr:pic>
    <xdr:clientData/>
  </xdr:twoCellAnchor>
  <xdr:twoCellAnchor editAs="oneCell">
    <xdr:from>
      <xdr:col>4</xdr:col>
      <xdr:colOff>613834</xdr:colOff>
      <xdr:row>31</xdr:row>
      <xdr:rowOff>63500</xdr:rowOff>
    </xdr:from>
    <xdr:to>
      <xdr:col>11</xdr:col>
      <xdr:colOff>380999</xdr:colOff>
      <xdr:row>35</xdr:row>
      <xdr:rowOff>44005</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5164667" y="8498417"/>
          <a:ext cx="6476999" cy="795421"/>
        </a:xfrm>
        <a:prstGeom prst="rect">
          <a:avLst/>
        </a:prstGeom>
      </xdr:spPr>
    </xdr:pic>
    <xdr:clientData/>
  </xdr:twoCellAnchor>
  <xdr:twoCellAnchor editAs="oneCell">
    <xdr:from>
      <xdr:col>4</xdr:col>
      <xdr:colOff>607484</xdr:colOff>
      <xdr:row>35</xdr:row>
      <xdr:rowOff>99484</xdr:rowOff>
    </xdr:from>
    <xdr:to>
      <xdr:col>11</xdr:col>
      <xdr:colOff>374649</xdr:colOff>
      <xdr:row>39</xdr:row>
      <xdr:rowOff>79988</xdr:rowOff>
    </xdr:to>
    <xdr:pic>
      <xdr:nvPicPr>
        <xdr:cNvPr id="9" name="Grafik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stretch>
          <a:fillRect/>
        </a:stretch>
      </xdr:blipFill>
      <xdr:spPr>
        <a:xfrm>
          <a:off x="5158317" y="9349317"/>
          <a:ext cx="6476999" cy="795421"/>
        </a:xfrm>
        <a:prstGeom prst="rect">
          <a:avLst/>
        </a:prstGeom>
      </xdr:spPr>
    </xdr:pic>
    <xdr:clientData/>
  </xdr:twoCellAnchor>
  <xdr:twoCellAnchor editAs="oneCell">
    <xdr:from>
      <xdr:col>4</xdr:col>
      <xdr:colOff>550335</xdr:colOff>
      <xdr:row>40</xdr:row>
      <xdr:rowOff>84667</xdr:rowOff>
    </xdr:from>
    <xdr:to>
      <xdr:col>12</xdr:col>
      <xdr:colOff>103757</xdr:colOff>
      <xdr:row>42</xdr:row>
      <xdr:rowOff>95250</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5101168" y="10350500"/>
          <a:ext cx="7088756" cy="423333"/>
        </a:xfrm>
        <a:prstGeom prst="rect">
          <a:avLst/>
        </a:prstGeom>
      </xdr:spPr>
    </xdr:pic>
    <xdr:clientData/>
  </xdr:twoCellAnchor>
  <xdr:twoCellAnchor editAs="oneCell">
    <xdr:from>
      <xdr:col>4</xdr:col>
      <xdr:colOff>550336</xdr:colOff>
      <xdr:row>43</xdr:row>
      <xdr:rowOff>52916</xdr:rowOff>
    </xdr:from>
    <xdr:to>
      <xdr:col>12</xdr:col>
      <xdr:colOff>137584</xdr:colOff>
      <xdr:row>45</xdr:row>
      <xdr:rowOff>68848</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5101169" y="10932583"/>
          <a:ext cx="7122582" cy="449848"/>
        </a:xfrm>
        <a:prstGeom prst="rect">
          <a:avLst/>
        </a:prstGeom>
      </xdr:spPr>
    </xdr:pic>
    <xdr:clientData/>
  </xdr:twoCellAnchor>
</xdr:wsDr>
</file>

<file path=xl/theme/theme1.xml><?xml version="1.0" encoding="utf-8"?>
<a:theme xmlns:a="http://schemas.openxmlformats.org/drawingml/2006/main" name="streamSAVE">
  <a:themeElements>
    <a:clrScheme name="streamSAVE_Excel">
      <a:dk1>
        <a:sysClr val="windowText" lastClr="000000"/>
      </a:dk1>
      <a:lt1>
        <a:sysClr val="window" lastClr="FFFFFF"/>
      </a:lt1>
      <a:dk2>
        <a:srgbClr val="055D6E"/>
      </a:dk2>
      <a:lt2>
        <a:srgbClr val="E7E6E6"/>
      </a:lt2>
      <a:accent1>
        <a:srgbClr val="0CBADC"/>
      </a:accent1>
      <a:accent2>
        <a:srgbClr val="04C56C"/>
      </a:accent2>
      <a:accent3>
        <a:srgbClr val="CCCC00"/>
      </a:accent3>
      <a:accent4>
        <a:srgbClr val="E24304"/>
      </a:accent4>
      <a:accent5>
        <a:srgbClr val="088BA5"/>
      </a:accent5>
      <a:accent6>
        <a:srgbClr val="E7E6E6"/>
      </a:accent6>
      <a:hlink>
        <a:srgbClr val="0563C1"/>
      </a:hlink>
      <a:folHlink>
        <a:srgbClr val="954F72"/>
      </a:folHlink>
    </a:clrScheme>
    <a:fontScheme name="streamSAVE">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64"/>
  <sheetViews>
    <sheetView showGridLines="0" tabSelected="1" topLeftCell="B1" zoomScaleNormal="100" workbookViewId="0">
      <selection activeCell="C5" sqref="C5"/>
    </sheetView>
  </sheetViews>
  <sheetFormatPr defaultColWidth="11.44140625" defaultRowHeight="15.75"/>
  <cols>
    <col min="1" max="1" width="1.21875" customWidth="1"/>
    <col min="2" max="2" width="15.88671875" customWidth="1"/>
    <col min="3" max="3" width="27.21875" customWidth="1"/>
    <col min="4" max="4" width="8.6640625" bestFit="1" customWidth="1"/>
    <col min="5" max="5" width="24.88671875" customWidth="1"/>
    <col min="6" max="6" width="9.44140625" bestFit="1" customWidth="1"/>
    <col min="7" max="7" width="5.33203125" customWidth="1"/>
    <col min="8" max="13" width="9.6640625" customWidth="1"/>
    <col min="14" max="14" width="14.6640625" customWidth="1"/>
    <col min="15" max="15" width="9.6640625" customWidth="1"/>
    <col min="17" max="17" width="17.77734375" customWidth="1"/>
  </cols>
  <sheetData>
    <row r="1" spans="1:15" ht="27">
      <c r="A1" s="2"/>
      <c r="B1" s="2"/>
      <c r="C1" s="41"/>
      <c r="D1" s="75" t="s">
        <v>118</v>
      </c>
      <c r="E1" s="75"/>
      <c r="F1" s="75"/>
      <c r="G1" s="75"/>
      <c r="H1" s="75"/>
      <c r="I1" s="75"/>
      <c r="J1" s="75"/>
      <c r="K1" s="75"/>
      <c r="L1" s="75"/>
      <c r="M1" s="75"/>
      <c r="N1" s="75"/>
      <c r="O1" s="2"/>
    </row>
    <row r="2" spans="1:15" ht="119.25" customHeight="1">
      <c r="A2" s="2"/>
      <c r="B2" s="2"/>
      <c r="C2" s="42"/>
      <c r="D2" s="89" t="s">
        <v>0</v>
      </c>
      <c r="E2" s="89"/>
      <c r="F2" s="89"/>
      <c r="G2" s="89"/>
      <c r="H2" s="89"/>
      <c r="I2" s="89"/>
      <c r="J2" s="89"/>
      <c r="K2" s="89"/>
      <c r="L2" s="89"/>
      <c r="M2" s="89"/>
      <c r="N2" s="89"/>
    </row>
    <row r="3" spans="1:15" ht="19.5">
      <c r="A3" s="2"/>
      <c r="B3" s="77" t="s">
        <v>1</v>
      </c>
      <c r="C3" s="77"/>
      <c r="D3" s="77"/>
      <c r="E3" s="77"/>
      <c r="F3" s="77"/>
      <c r="G3" s="77"/>
      <c r="H3" s="1"/>
      <c r="I3" s="1"/>
      <c r="J3" s="1"/>
      <c r="K3" s="1"/>
      <c r="L3" s="1"/>
      <c r="M3" s="1"/>
      <c r="N3" s="1"/>
      <c r="O3" s="1"/>
    </row>
    <row r="4" spans="1:15" ht="19.5">
      <c r="A4" s="2"/>
      <c r="B4" s="9"/>
      <c r="C4" s="9"/>
      <c r="D4" s="9"/>
      <c r="E4" s="9"/>
      <c r="F4" s="9"/>
      <c r="G4" s="9"/>
      <c r="H4" s="1"/>
      <c r="I4" s="1"/>
      <c r="J4" s="1"/>
      <c r="K4" s="1"/>
      <c r="L4" s="1"/>
      <c r="M4" s="1"/>
      <c r="N4" s="1"/>
      <c r="O4" s="1"/>
    </row>
    <row r="5" spans="1:15" ht="30" customHeight="1">
      <c r="A5" s="2"/>
      <c r="B5" s="71" t="s">
        <v>47</v>
      </c>
      <c r="C5" s="43"/>
      <c r="D5" s="10"/>
      <c r="E5" s="76" t="s">
        <v>132</v>
      </c>
      <c r="F5" s="76"/>
      <c r="G5" s="76"/>
      <c r="H5" s="76"/>
      <c r="I5" s="76"/>
      <c r="J5" s="76"/>
      <c r="K5" s="76"/>
      <c r="L5" s="76"/>
      <c r="M5" s="76"/>
      <c r="N5" s="76"/>
      <c r="O5" s="4"/>
    </row>
    <row r="6" spans="1:15" ht="15" customHeight="1">
      <c r="A6" s="2"/>
      <c r="B6" s="71" t="s">
        <v>109</v>
      </c>
      <c r="C6" s="43"/>
      <c r="D6" s="10"/>
      <c r="E6" s="18" t="s">
        <v>111</v>
      </c>
      <c r="F6" s="10"/>
      <c r="G6" s="2"/>
      <c r="H6" s="10"/>
      <c r="I6" s="10"/>
      <c r="J6" s="10"/>
      <c r="K6" s="10"/>
      <c r="L6" s="10"/>
      <c r="M6" s="10"/>
      <c r="N6" s="10"/>
      <c r="O6" s="4"/>
    </row>
    <row r="7" spans="1:15" ht="15" customHeight="1">
      <c r="A7" s="2"/>
      <c r="B7" s="71" t="s">
        <v>110</v>
      </c>
      <c r="C7" s="44"/>
      <c r="D7" s="10"/>
      <c r="E7" s="18" t="s">
        <v>129</v>
      </c>
      <c r="F7" s="10"/>
      <c r="G7" s="2"/>
      <c r="H7" s="10"/>
      <c r="I7" s="10"/>
      <c r="J7" s="10"/>
      <c r="K7" s="10"/>
      <c r="L7" s="10"/>
      <c r="M7" s="10"/>
      <c r="N7" s="10"/>
      <c r="O7" s="4"/>
    </row>
    <row r="8" spans="1:15">
      <c r="A8" s="2"/>
      <c r="B8" s="72" t="s">
        <v>133</v>
      </c>
      <c r="C8" s="43"/>
      <c r="D8" s="10"/>
      <c r="E8" s="18" t="s">
        <v>117</v>
      </c>
      <c r="F8" s="10"/>
      <c r="G8" s="2"/>
      <c r="H8" s="10"/>
      <c r="I8" s="10"/>
      <c r="J8" s="10"/>
      <c r="K8" s="10"/>
      <c r="L8" s="10"/>
      <c r="M8" s="10"/>
      <c r="N8" s="10"/>
      <c r="O8" s="4"/>
    </row>
    <row r="9" spans="1:15">
      <c r="A9" s="2"/>
      <c r="B9" s="12"/>
      <c r="C9" s="2"/>
      <c r="D9" s="3"/>
      <c r="E9" s="2"/>
      <c r="F9" s="2"/>
      <c r="G9" s="4"/>
      <c r="H9" s="4"/>
      <c r="I9" s="4"/>
      <c r="J9" s="4"/>
      <c r="K9" s="4"/>
      <c r="L9" s="4"/>
      <c r="M9" s="4"/>
      <c r="N9" s="4"/>
      <c r="O9" s="4"/>
    </row>
    <row r="10" spans="1:15">
      <c r="A10" s="2"/>
      <c r="B10" s="13"/>
      <c r="C10" s="88" t="s">
        <v>4</v>
      </c>
      <c r="D10" s="88"/>
      <c r="E10" s="88"/>
      <c r="F10" s="88"/>
      <c r="G10" s="4"/>
      <c r="H10" s="4"/>
      <c r="I10" s="4"/>
      <c r="J10" s="4"/>
      <c r="K10" s="4"/>
      <c r="L10" s="4"/>
      <c r="M10" s="4"/>
      <c r="N10" s="4"/>
      <c r="O10" s="4"/>
    </row>
    <row r="11" spans="1:15">
      <c r="A11" s="2"/>
      <c r="B11" s="13"/>
      <c r="C11" s="38" t="s">
        <v>103</v>
      </c>
      <c r="D11" s="38" t="s">
        <v>105</v>
      </c>
      <c r="E11" s="38" t="s">
        <v>104</v>
      </c>
      <c r="F11" s="38" t="s">
        <v>5</v>
      </c>
      <c r="G11" s="4"/>
      <c r="H11" s="14" t="s">
        <v>6</v>
      </c>
      <c r="I11" s="14"/>
      <c r="J11" s="14"/>
      <c r="K11" s="14"/>
      <c r="L11" s="14"/>
      <c r="M11" s="14"/>
      <c r="N11" s="14"/>
      <c r="O11" s="4"/>
    </row>
    <row r="12" spans="1:15">
      <c r="A12" s="2"/>
      <c r="B12" s="13"/>
      <c r="C12" s="61"/>
      <c r="D12" s="69">
        <v>1</v>
      </c>
      <c r="E12" s="61"/>
      <c r="F12" s="69">
        <v>1</v>
      </c>
      <c r="G12" s="4"/>
      <c r="H12" s="85" t="s">
        <v>8</v>
      </c>
      <c r="I12" s="86"/>
      <c r="J12" s="86"/>
      <c r="K12" s="86"/>
      <c r="L12" s="86"/>
      <c r="M12" s="86"/>
      <c r="N12" s="87"/>
      <c r="O12" s="4"/>
    </row>
    <row r="13" spans="1:15">
      <c r="A13" s="2"/>
      <c r="B13" s="13"/>
      <c r="C13" s="61"/>
      <c r="D13" s="69">
        <v>0</v>
      </c>
      <c r="E13" s="61"/>
      <c r="F13" s="69">
        <v>0</v>
      </c>
      <c r="G13" s="4"/>
      <c r="H13" s="85" t="s">
        <v>8</v>
      </c>
      <c r="I13" s="86"/>
      <c r="J13" s="86"/>
      <c r="K13" s="86"/>
      <c r="L13" s="86"/>
      <c r="M13" s="86"/>
      <c r="N13" s="87"/>
      <c r="O13" s="4"/>
    </row>
    <row r="14" spans="1:15">
      <c r="A14" s="2"/>
      <c r="B14" s="13"/>
      <c r="C14" s="61"/>
      <c r="D14" s="69">
        <v>0</v>
      </c>
      <c r="E14" s="61"/>
      <c r="F14" s="69">
        <v>0</v>
      </c>
      <c r="G14" s="4"/>
      <c r="H14" s="85" t="s">
        <v>8</v>
      </c>
      <c r="I14" s="86"/>
      <c r="J14" s="86"/>
      <c r="K14" s="86"/>
      <c r="L14" s="86"/>
      <c r="M14" s="86"/>
      <c r="N14" s="87"/>
      <c r="O14" s="4"/>
    </row>
    <row r="15" spans="1:15">
      <c r="A15" s="2"/>
      <c r="B15" s="13"/>
      <c r="C15" s="61"/>
      <c r="D15" s="69">
        <v>0</v>
      </c>
      <c r="E15" s="61"/>
      <c r="F15" s="69">
        <v>0</v>
      </c>
      <c r="G15" s="4"/>
      <c r="H15" s="85" t="s">
        <v>8</v>
      </c>
      <c r="I15" s="86"/>
      <c r="J15" s="86"/>
      <c r="K15" s="86"/>
      <c r="L15" s="86"/>
      <c r="M15" s="86"/>
      <c r="N15" s="87"/>
      <c r="O15" s="4"/>
    </row>
    <row r="16" spans="1:15">
      <c r="A16" s="2"/>
      <c r="B16" s="13"/>
      <c r="C16" s="61"/>
      <c r="D16" s="69">
        <v>0</v>
      </c>
      <c r="E16" s="61"/>
      <c r="F16" s="69">
        <v>0</v>
      </c>
      <c r="G16" s="4"/>
      <c r="H16" s="85" t="s">
        <v>8</v>
      </c>
      <c r="I16" s="86"/>
      <c r="J16" s="86"/>
      <c r="K16" s="86"/>
      <c r="L16" s="86"/>
      <c r="M16" s="86"/>
      <c r="N16" s="87"/>
      <c r="O16" s="4"/>
    </row>
    <row r="17" spans="1:21">
      <c r="A17" s="2"/>
      <c r="B17" s="13"/>
      <c r="C17" s="65" t="s">
        <v>9</v>
      </c>
      <c r="D17" s="66">
        <f>SUM(D12:D16)</f>
        <v>1</v>
      </c>
      <c r="E17" s="65" t="s">
        <v>9</v>
      </c>
      <c r="F17" s="66">
        <f>SUM(F12:F16)</f>
        <v>1</v>
      </c>
      <c r="G17" s="4"/>
      <c r="H17" s="23" t="s">
        <v>10</v>
      </c>
      <c r="I17" s="24"/>
      <c r="J17" s="24"/>
      <c r="K17" s="24"/>
      <c r="L17" s="24"/>
      <c r="M17" s="24"/>
      <c r="N17" s="25"/>
      <c r="O17" s="4"/>
    </row>
    <row r="18" spans="1:21" ht="17.25">
      <c r="A18" s="2"/>
      <c r="B18" s="2"/>
      <c r="C18" s="67" t="s">
        <v>11</v>
      </c>
      <c r="D18" s="68">
        <f>IF($C$5="National values",(IFERROR($D$12*INDEX('National Values'!$C$3:$C$37,MATCH($C$12,'National Values'!$A$3:$A$37,0)),0)+IFERROR($D$13*INDEX('National Values'!$C$3:$C$37,MATCH($C$13,'National Values'!$A$3:$A$37,0)),0)+IFERROR($D$14*INDEX('National Values'!$C$3:$C$37,MATCH($C$14,'National Values'!$A$3:$A$37,0)),0)+IFERROR($D$15*INDEX('National Values'!$C$3:$C$37,MATCH($C$15,'National Values'!$A$3:$A$37,0)),0)+IFERROR($D$16*INDEX('National Values'!$C$3:$C$37,MATCH($C$16,'National Values'!$A$3:$A$37,0)),0)),(IFERROR($D$12*INDEX('EU Values'!$C$3:$C$37,MATCH($C$12,'EU Values'!$A$3:$A$37,0)),0)+IFERROR($D$13*INDEX('EU Values'!$C$3:$C$37,MATCH($C$13,'EU Values'!$A$3:$A$37,0)),0)+IFERROR($D$14*INDEX('EU Values'!$C$3:$C$37,MATCH($C$14,'EU Values'!$A$3:$A$37,0)),0)+IFERROR($D$15*INDEX('EU Values'!$C$3:$C$37,MATCH($C$15,'EU Values'!$A$3:$A$37,0)),0)+IFERROR($D$16*INDEX('EU Values'!$C$3:$C$37,MATCH($C$16,'EU Values'!$A$3:$A$37,0)),0)))</f>
        <v>0</v>
      </c>
      <c r="E18" s="67" t="s">
        <v>12</v>
      </c>
      <c r="F18" s="68">
        <f>IF($C$5="National values",IFERROR($F$12*INDEX('National Values'!$C$3:$C$37,MATCH($E$12,'National Values'!$A$3:$A$37,0)),0)+IFERROR($F$13*INDEX('National Values'!$C$3:$C$37,MATCH($E$13,'National Values'!$A$3:$A$37,0)),0)+IFERROR($F$14*INDEX('National Values'!$C$3:$C$37,MATCH($E$14,'National Values'!$A$3:$A$37,0)),0)+IFERROR($F$15*INDEX('National Values'!$C$3:$C$37,MATCH($E$15,'National Values'!$A$3:$A$37,0)),0)+IFERROR($F$16*INDEX('National Values'!$C$3:$C$37,MATCH($E$16,'National Values'!$A$3:$A$37,0)),0),IFERROR($F$12*INDEX('EU Values'!$C$3:$C$37,MATCH($E$12,'EU Values'!$A$3:$A$37,0)),0)+IFERROR($F$13*INDEX('EU Values'!$C$3:$C$37,MATCH($E$13,'EU Values'!$A$3:$A$37,0)),0)+IFERROR($F$14*INDEX('EU Values'!$C$3:$C$37,MATCH($E$14,'EU Values'!$A$3:$A$37,0)),0)+IFERROR($F$15*INDEX('EU Values'!$C$3:$C$37,MATCH($E$15,'EU Values'!$A$3:$A$37,0)),0)+IFERROR($F$16*INDEX('EU Values'!$C$3:$C$37,MATCH($E$16,'EU Values'!$A$3:$A$37,0)),0))</f>
        <v>0</v>
      </c>
      <c r="G18" s="2"/>
      <c r="H18" s="82" t="s">
        <v>13</v>
      </c>
      <c r="I18" s="83"/>
      <c r="J18" s="83"/>
      <c r="K18" s="83"/>
      <c r="L18" s="83"/>
      <c r="M18" s="83"/>
      <c r="N18" s="84"/>
      <c r="O18" s="3"/>
    </row>
    <row r="19" spans="1:21" ht="17.25">
      <c r="A19" s="2"/>
      <c r="B19" s="2"/>
      <c r="C19" s="67" t="s">
        <v>14</v>
      </c>
      <c r="D19" s="68">
        <f>IF($C$5="National values",(IFERROR($D$12*INDEX('National Values'!$B$3:$B$37,MATCH($C$12,'National Values'!$A$3:$A$37,0)),0)+IFERROR($D$13*INDEX('National Values'!$B$3:$B$37,MATCH($C$13,'National Values'!$A$3:$A$37,0)),0)+IFERROR($D$14*INDEX('National Values'!$B$3:$B$37,MATCH($C$14,'National Values'!$A$3:$A$37,0)),0)+IFERROR($D$15*INDEX('National Values'!$B$3:$B$37,MATCH($C$15,'National Values'!$A$3:$A$37,0)),0)+IFERROR($D$16*INDEX('National Values'!$B$3:$B$37,MATCH($C$16,'National Values'!$A$3:$A$37,0)),0)),(IFERROR($D$12*INDEX('EU Values'!$B$3:$B$37,MATCH($C$12,'EU Values'!$A$3:$A$37,0)),0)+IFERROR($D$13*INDEX('EU Values'!$B$3:$B$37,MATCH($C$13,'EU Values'!$A$3:$A$37,0)),0)+IFERROR($D$14*INDEX('EU Values'!$B$3:$B$37,MATCH($C$14,'EU Values'!$A$3:$A$37,0)),0)+IFERROR($D$15*INDEX('EU Values'!$B$3:$B$37,MATCH($C$15,'EU Values'!$A$3:$A$37,0)),0)+IFERROR($D$16*INDEX('EU Values'!$B$3:$B$37,MATCH($C$16,'EU Values'!$A$3:$A$37,0)),0)))</f>
        <v>0</v>
      </c>
      <c r="E19" s="67" t="s">
        <v>15</v>
      </c>
      <c r="F19" s="68">
        <f>IF($C$5="National values",IFERROR($F$12*INDEX('National Values'!$B$3:$B$37,MATCH($E$12,'National Values'!$A$3:$A$37,0)),0)+IFERROR($F$13*INDEX('National Values'!$B$3:$B$37,MATCH($E$13,'National Values'!$A$3:$A$37,0)),0)+IFERROR($F$14*INDEX('National Values'!$B$3:$B$37,MATCH($E$14,'National Values'!$A$3:$A$37,0)),0)+IFERROR($F$15*INDEX('National Values'!$B$3:$B$37,MATCH($E$15,'National Values'!$A$3:$A$37,0)),0)+IFERROR($F$16*INDEX('National Values'!$B$3:$B$37,MATCH($E$16,'National Values'!$A$3:$A$37,0)),0),IFERROR($F$12*INDEX('EU Values'!$B$3:$B$37,MATCH($E$12,'EU Values'!$A$3:$A$37,0)),0)+IFERROR($F$13*INDEX('EU Values'!$B$3:$B$37,MATCH($E$13,'EU Values'!$A$3:$A$37,0)),0)+IFERROR($F$14*INDEX('EU Values'!$B$3:$B$37,MATCH($E$14,'EU Values'!$A$3:$A$37,0)),0)+IFERROR($F$15*INDEX('EU Values'!$B$3:$B$37,MATCH($E$15,'EU Values'!$A$3:$A$37,0)),0)+IFERROR($F$16*INDEX('EU Values'!$B$3:$B$37,MATCH($E$16,'EU Values'!$A$3:$A$37,0)),0))</f>
        <v>0</v>
      </c>
      <c r="G19" s="2"/>
      <c r="H19" s="82" t="s">
        <v>16</v>
      </c>
      <c r="I19" s="83"/>
      <c r="J19" s="83"/>
      <c r="K19" s="83"/>
      <c r="L19" s="83"/>
      <c r="M19" s="83"/>
      <c r="N19" s="84"/>
      <c r="O19" s="3"/>
    </row>
    <row r="20" spans="1:21">
      <c r="A20" s="2"/>
      <c r="B20" s="2"/>
      <c r="C20" s="11"/>
      <c r="D20" s="5"/>
      <c r="E20" s="11"/>
      <c r="F20" s="5"/>
      <c r="G20" s="2"/>
      <c r="H20" s="16"/>
      <c r="I20" s="16"/>
      <c r="J20" s="16"/>
      <c r="K20" s="16"/>
      <c r="L20" s="16"/>
      <c r="M20" s="16"/>
      <c r="N20" s="16"/>
      <c r="O20" s="3"/>
    </row>
    <row r="21" spans="1:21">
      <c r="A21" s="2"/>
      <c r="B21" s="26"/>
      <c r="C21" s="38" t="s">
        <v>134</v>
      </c>
      <c r="D21" s="38" t="s">
        <v>17</v>
      </c>
      <c r="E21" s="38" t="s">
        <v>2</v>
      </c>
      <c r="F21" s="38" t="s">
        <v>17</v>
      </c>
      <c r="G21" s="26"/>
      <c r="H21" s="45" t="s">
        <v>6</v>
      </c>
      <c r="I21" s="45"/>
      <c r="J21" s="45"/>
      <c r="K21" s="45"/>
      <c r="L21" s="45"/>
      <c r="M21" s="45"/>
      <c r="N21" s="45"/>
      <c r="O21" s="26"/>
      <c r="P21" s="17"/>
      <c r="Q21" s="17"/>
      <c r="R21" s="17"/>
      <c r="S21" s="17"/>
      <c r="T21" s="17"/>
      <c r="U21" s="17"/>
    </row>
    <row r="22" spans="1:21">
      <c r="A22" s="2"/>
      <c r="B22" s="32" t="s">
        <v>135</v>
      </c>
      <c r="C22" s="37"/>
      <c r="D22" s="31" t="s">
        <v>136</v>
      </c>
      <c r="E22" s="63"/>
      <c r="F22" s="31" t="s">
        <v>136</v>
      </c>
      <c r="G22" s="26"/>
      <c r="H22" s="19" t="s">
        <v>18</v>
      </c>
      <c r="I22" s="20"/>
      <c r="J22" s="20"/>
      <c r="K22" s="20"/>
      <c r="L22" s="20"/>
      <c r="M22" s="20"/>
      <c r="N22" s="21"/>
      <c r="O22" s="26"/>
      <c r="P22" s="17"/>
      <c r="Q22" s="22"/>
      <c r="R22" s="17"/>
      <c r="S22" s="17"/>
      <c r="T22" s="17"/>
      <c r="U22" s="17"/>
    </row>
    <row r="23" spans="1:21" ht="16.899999999999999" customHeight="1">
      <c r="A23" s="2"/>
      <c r="B23" s="35" t="s">
        <v>106</v>
      </c>
      <c r="C23" s="64"/>
      <c r="D23" s="31" t="s">
        <v>20</v>
      </c>
      <c r="E23" s="30">
        <f>C7</f>
        <v>0</v>
      </c>
      <c r="F23" s="31" t="s">
        <v>20</v>
      </c>
      <c r="G23" s="26"/>
      <c r="H23" s="79" t="s">
        <v>21</v>
      </c>
      <c r="I23" s="80"/>
      <c r="J23" s="80"/>
      <c r="K23" s="80"/>
      <c r="L23" s="80"/>
      <c r="M23" s="80"/>
      <c r="N23" s="81"/>
      <c r="O23" s="26"/>
      <c r="P23" s="17"/>
      <c r="Q23" s="27"/>
      <c r="R23" s="17"/>
      <c r="S23" s="17"/>
      <c r="T23" s="17"/>
      <c r="U23" s="17"/>
    </row>
    <row r="24" spans="1:21" ht="15" customHeight="1">
      <c r="A24" s="2"/>
      <c r="B24" s="35" t="s">
        <v>107</v>
      </c>
      <c r="C24" s="39"/>
      <c r="D24" s="31" t="s">
        <v>20</v>
      </c>
      <c r="E24" s="30">
        <f>IFERROR(IF(C6="High Pressure Sodium (HPS)",VLOOKUP(E23,'EU Values'!B47:D53,3,FALSE),VLOOKUP(E23,'EU Values'!B54:D58,3,FALSE)),0)</f>
        <v>0</v>
      </c>
      <c r="F24" s="31" t="s">
        <v>20</v>
      </c>
      <c r="G24" s="26"/>
      <c r="H24" s="79" t="s">
        <v>108</v>
      </c>
      <c r="I24" s="80"/>
      <c r="J24" s="80"/>
      <c r="K24" s="80"/>
      <c r="L24" s="80"/>
      <c r="M24" s="80"/>
      <c r="N24" s="81"/>
      <c r="O24" s="26"/>
      <c r="P24" s="17"/>
      <c r="Q24" s="22"/>
      <c r="R24" s="17"/>
      <c r="S24" s="17"/>
      <c r="T24" s="17"/>
      <c r="U24" s="17"/>
    </row>
    <row r="25" spans="1:21" ht="15.6" customHeight="1">
      <c r="A25" s="2"/>
      <c r="B25" s="32" t="s">
        <v>102</v>
      </c>
      <c r="C25" s="29"/>
      <c r="D25" s="31" t="s">
        <v>22</v>
      </c>
      <c r="E25" s="30">
        <f>IFERROR(IF(C6="High Pressure Sodium (HPS)",VLOOKUP(E24,'EU Values'!D47:E53,2,FALSE),VLOOKUP(E24,'EU Values'!D54:E58,2,FALSE)),0)</f>
        <v>0</v>
      </c>
      <c r="F25" s="31" t="s">
        <v>22</v>
      </c>
      <c r="G25" s="26"/>
      <c r="H25" s="79" t="s">
        <v>23</v>
      </c>
      <c r="I25" s="80"/>
      <c r="J25" s="80"/>
      <c r="K25" s="80"/>
      <c r="L25" s="80"/>
      <c r="M25" s="80"/>
      <c r="N25" s="81"/>
      <c r="O25" s="26"/>
      <c r="P25" s="17"/>
      <c r="Q25" s="22"/>
      <c r="R25" s="17"/>
      <c r="S25" s="17"/>
      <c r="T25" s="17"/>
      <c r="U25" s="17"/>
    </row>
    <row r="26" spans="1:21" ht="17.25">
      <c r="A26" s="2"/>
      <c r="B26" s="33" t="s">
        <v>100</v>
      </c>
      <c r="C26" s="70"/>
      <c r="D26" s="31" t="s">
        <v>136</v>
      </c>
      <c r="E26" s="36">
        <f>'EU Values'!B40</f>
        <v>1</v>
      </c>
      <c r="F26" s="31" t="s">
        <v>136</v>
      </c>
      <c r="G26" s="28"/>
      <c r="H26" s="82" t="s">
        <v>101</v>
      </c>
      <c r="I26" s="83"/>
      <c r="J26" s="83"/>
      <c r="K26" s="83"/>
      <c r="L26" s="83"/>
      <c r="M26" s="83"/>
      <c r="N26" s="84"/>
    </row>
    <row r="27" spans="1:21" ht="31.5">
      <c r="A27" s="2"/>
      <c r="B27" s="32" t="s">
        <v>24</v>
      </c>
      <c r="C27" s="34">
        <f>C8</f>
        <v>0</v>
      </c>
      <c r="D27" s="31" t="s">
        <v>25</v>
      </c>
      <c r="E27" s="34">
        <f>C8</f>
        <v>0</v>
      </c>
      <c r="F27" s="31" t="s">
        <v>25</v>
      </c>
      <c r="G27" s="26"/>
      <c r="H27" s="79" t="s">
        <v>26</v>
      </c>
      <c r="I27" s="80"/>
      <c r="J27" s="80"/>
      <c r="K27" s="80"/>
      <c r="L27" s="80"/>
      <c r="M27" s="80"/>
      <c r="N27" s="81"/>
      <c r="O27" s="26"/>
      <c r="Q27" s="17"/>
      <c r="R27" s="17"/>
      <c r="S27" s="17"/>
      <c r="T27" s="17"/>
      <c r="U27" s="17"/>
    </row>
    <row r="28" spans="1:21" ht="20.65" customHeight="1">
      <c r="A28" s="2"/>
      <c r="B28" s="32" t="s">
        <v>130</v>
      </c>
      <c r="C28" s="40"/>
      <c r="D28" s="31" t="s">
        <v>136</v>
      </c>
      <c r="E28" s="36">
        <f>IFERROR(IF(E27="No dimming",1,VLOOKUP(E25,'EU Values'!E47:G58,IF(Calculation!E27=7,2,3),FALSE)),0)</f>
        <v>0</v>
      </c>
      <c r="F28" s="31" t="s">
        <v>136</v>
      </c>
      <c r="G28" s="26"/>
      <c r="H28" s="79" t="s">
        <v>27</v>
      </c>
      <c r="I28" s="80"/>
      <c r="J28" s="80"/>
      <c r="K28" s="80"/>
      <c r="L28" s="80"/>
      <c r="M28" s="80"/>
      <c r="N28" s="81"/>
      <c r="O28" s="26"/>
    </row>
    <row r="29" spans="1:21">
      <c r="A29" s="2"/>
      <c r="B29" s="2"/>
      <c r="C29" s="11"/>
      <c r="D29" s="5"/>
      <c r="E29" s="11"/>
      <c r="F29" s="5"/>
      <c r="G29" s="2"/>
      <c r="H29" s="16"/>
      <c r="I29" s="16"/>
      <c r="J29" s="16"/>
      <c r="K29" s="16"/>
      <c r="L29" s="16"/>
      <c r="M29" s="16"/>
      <c r="N29" s="16"/>
      <c r="O29" s="3"/>
    </row>
    <row r="30" spans="1:21">
      <c r="A30" s="2"/>
      <c r="B30" s="2"/>
      <c r="C30" s="2"/>
      <c r="D30" s="2"/>
      <c r="E30" s="2"/>
      <c r="F30" s="2"/>
      <c r="G30" s="2"/>
      <c r="H30" s="2"/>
      <c r="I30" s="2"/>
      <c r="J30" s="2"/>
      <c r="K30" s="2"/>
      <c r="L30" s="2"/>
      <c r="M30" s="2"/>
      <c r="N30" s="2"/>
      <c r="O30" s="2"/>
    </row>
    <row r="31" spans="1:21" ht="19.5">
      <c r="A31" s="2"/>
      <c r="B31" s="77" t="s">
        <v>28</v>
      </c>
      <c r="C31" s="77"/>
      <c r="D31" s="77"/>
      <c r="E31" s="77"/>
      <c r="F31" s="77"/>
      <c r="G31" s="77"/>
      <c r="H31" s="1"/>
      <c r="I31" s="1"/>
      <c r="J31" s="1"/>
      <c r="K31" s="1"/>
      <c r="L31" s="1"/>
      <c r="M31" s="1"/>
      <c r="N31" s="1"/>
      <c r="O31" s="1"/>
    </row>
    <row r="32" spans="1:21">
      <c r="A32" s="2"/>
      <c r="B32" s="2"/>
      <c r="C32" s="2"/>
      <c r="D32" s="3"/>
      <c r="E32" s="2"/>
      <c r="F32" s="2"/>
      <c r="G32" s="4"/>
      <c r="H32" s="4"/>
      <c r="I32" s="4"/>
      <c r="J32" s="4"/>
      <c r="K32" s="4"/>
      <c r="L32" s="4"/>
      <c r="M32" s="4"/>
      <c r="N32" s="4"/>
      <c r="O32" s="4"/>
    </row>
    <row r="33" spans="1:15">
      <c r="A33" s="2"/>
      <c r="B33" s="2"/>
      <c r="C33" s="2"/>
      <c r="D33" s="3"/>
      <c r="E33" s="2"/>
      <c r="F33" s="2"/>
      <c r="G33" s="4"/>
      <c r="H33" s="4"/>
      <c r="I33" s="4"/>
      <c r="J33" s="4"/>
      <c r="K33" s="4"/>
      <c r="L33" s="4"/>
      <c r="M33" s="4"/>
      <c r="N33" s="4"/>
      <c r="O33" s="4"/>
    </row>
    <row r="34" spans="1:15" ht="16.5">
      <c r="A34" s="2"/>
      <c r="B34" s="78" t="s">
        <v>29</v>
      </c>
      <c r="C34" s="78"/>
      <c r="D34" s="78"/>
      <c r="E34" s="78"/>
      <c r="F34" s="78"/>
      <c r="G34" s="78"/>
      <c r="H34" s="4"/>
      <c r="I34" s="4"/>
      <c r="J34" s="4"/>
      <c r="K34" s="4"/>
      <c r="L34" s="4"/>
      <c r="M34" s="4"/>
      <c r="N34" s="4"/>
      <c r="O34" s="4"/>
    </row>
    <row r="35" spans="1:15">
      <c r="A35" s="2"/>
      <c r="B35" s="2"/>
      <c r="C35" s="2"/>
      <c r="D35" s="3"/>
      <c r="E35" s="2"/>
      <c r="F35" s="2"/>
      <c r="G35" s="4"/>
      <c r="H35" s="4"/>
      <c r="I35" s="4"/>
      <c r="J35" s="4"/>
      <c r="K35" s="4"/>
      <c r="L35" s="4"/>
      <c r="M35" s="4"/>
      <c r="N35" s="4"/>
      <c r="O35" s="4"/>
    </row>
    <row r="36" spans="1:15">
      <c r="A36" s="2"/>
      <c r="B36" s="2"/>
      <c r="C36" s="2"/>
      <c r="D36" s="3"/>
      <c r="E36" s="2"/>
      <c r="F36" s="2"/>
      <c r="G36" s="4"/>
      <c r="H36" s="4"/>
      <c r="I36" s="4"/>
      <c r="J36" s="4"/>
      <c r="K36" s="4"/>
      <c r="L36" s="4"/>
      <c r="M36" s="4"/>
      <c r="N36" s="4"/>
      <c r="O36" s="4"/>
    </row>
    <row r="37" spans="1:15">
      <c r="A37" s="2"/>
      <c r="B37" s="2"/>
      <c r="C37" s="2"/>
      <c r="D37" s="3"/>
      <c r="E37" s="2"/>
      <c r="F37" s="2"/>
      <c r="G37" s="4"/>
      <c r="H37" s="4"/>
      <c r="I37" s="4"/>
      <c r="J37" s="4"/>
      <c r="K37" s="4"/>
      <c r="L37" s="4"/>
      <c r="M37" s="4"/>
      <c r="N37" s="4"/>
      <c r="O37" s="4"/>
    </row>
    <row r="38" spans="1:15" ht="16.5">
      <c r="A38" s="2"/>
      <c r="B38" s="78" t="s">
        <v>127</v>
      </c>
      <c r="C38" s="78"/>
      <c r="D38" s="78"/>
      <c r="E38" s="78"/>
      <c r="F38" s="78"/>
      <c r="G38" s="78"/>
      <c r="H38" s="4"/>
      <c r="I38" s="4"/>
      <c r="J38" s="4"/>
      <c r="K38" s="4"/>
      <c r="L38" s="4"/>
      <c r="M38" s="4"/>
      <c r="N38" s="4"/>
      <c r="O38" s="4"/>
    </row>
    <row r="39" spans="1:15">
      <c r="A39" s="2"/>
      <c r="B39" s="2"/>
      <c r="C39" s="2"/>
      <c r="D39" s="3"/>
      <c r="E39" s="2"/>
      <c r="F39" s="2"/>
      <c r="G39" s="4"/>
      <c r="H39" s="4"/>
      <c r="I39" s="4"/>
      <c r="J39" s="4"/>
      <c r="K39" s="4"/>
      <c r="L39" s="4"/>
      <c r="M39" s="4"/>
      <c r="N39" s="4"/>
      <c r="O39" s="4"/>
    </row>
    <row r="40" spans="1:15">
      <c r="A40" s="2"/>
      <c r="B40" s="2"/>
      <c r="C40" s="2"/>
      <c r="D40" s="3"/>
      <c r="E40" s="2"/>
      <c r="F40" s="2"/>
      <c r="G40" s="4"/>
      <c r="H40" s="4"/>
      <c r="I40" s="4"/>
      <c r="J40" s="4"/>
      <c r="K40" s="4"/>
      <c r="L40" s="4"/>
      <c r="M40" s="4"/>
      <c r="N40" s="4"/>
      <c r="O40" s="4"/>
    </row>
    <row r="41" spans="1:15">
      <c r="A41" s="2"/>
      <c r="B41" s="2"/>
      <c r="C41" s="2"/>
      <c r="D41" s="3"/>
      <c r="E41" s="2"/>
      <c r="F41" s="2"/>
      <c r="G41" s="4"/>
      <c r="H41" s="4"/>
      <c r="I41" s="4"/>
      <c r="J41" s="4"/>
      <c r="K41" s="4"/>
      <c r="L41" s="4"/>
      <c r="M41" s="4"/>
      <c r="N41" s="4"/>
      <c r="O41" s="4"/>
    </row>
    <row r="42" spans="1:15" ht="16.5">
      <c r="A42" s="2"/>
      <c r="B42" s="78" t="s">
        <v>128</v>
      </c>
      <c r="C42" s="78"/>
      <c r="D42" s="78"/>
      <c r="E42" s="78"/>
      <c r="F42" s="78"/>
      <c r="G42" s="78"/>
      <c r="H42" s="4"/>
      <c r="I42" s="4"/>
      <c r="J42" s="4"/>
      <c r="K42" s="4"/>
      <c r="L42" s="4"/>
      <c r="M42" s="4"/>
      <c r="N42" s="4"/>
      <c r="O42" s="4"/>
    </row>
    <row r="43" spans="1:15">
      <c r="A43" s="2"/>
      <c r="B43" s="2"/>
      <c r="C43" s="2"/>
      <c r="D43" s="3"/>
      <c r="E43" s="2"/>
      <c r="F43" s="2"/>
      <c r="G43" s="4"/>
      <c r="H43" s="4"/>
      <c r="I43" s="4"/>
      <c r="J43" s="4"/>
      <c r="K43" s="4"/>
      <c r="L43" s="4"/>
      <c r="M43" s="4"/>
      <c r="N43" s="4"/>
      <c r="O43" s="4"/>
    </row>
    <row r="44" spans="1:15">
      <c r="A44" s="2"/>
      <c r="B44" s="2"/>
      <c r="C44" s="2"/>
      <c r="D44" s="3"/>
      <c r="E44" s="2"/>
      <c r="F44" s="2"/>
      <c r="G44" s="4"/>
      <c r="H44" s="4"/>
      <c r="I44" s="4"/>
      <c r="J44" s="4"/>
      <c r="K44" s="4"/>
      <c r="L44" s="4"/>
      <c r="M44" s="4"/>
      <c r="N44" s="4"/>
      <c r="O44" s="4"/>
    </row>
    <row r="45" spans="1:15" ht="18">
      <c r="A45" s="2"/>
      <c r="B45" s="78" t="s">
        <v>30</v>
      </c>
      <c r="C45" s="78"/>
      <c r="D45" s="78"/>
      <c r="E45" s="78"/>
      <c r="F45" s="78"/>
      <c r="G45" s="78"/>
      <c r="H45" s="4"/>
      <c r="I45" s="4"/>
      <c r="J45" s="4"/>
      <c r="K45" s="4"/>
      <c r="L45" s="4"/>
      <c r="M45" s="15"/>
      <c r="N45" s="4"/>
      <c r="O45" s="4"/>
    </row>
    <row r="46" spans="1:15">
      <c r="A46" s="2"/>
      <c r="B46" s="2"/>
      <c r="C46" s="2"/>
      <c r="D46" s="3"/>
      <c r="E46" s="2"/>
      <c r="F46" s="2"/>
      <c r="G46" s="4"/>
      <c r="H46" s="4"/>
      <c r="I46" s="4"/>
      <c r="J46" s="4"/>
      <c r="K46" s="4"/>
      <c r="L46" s="4"/>
      <c r="M46" s="4"/>
      <c r="N46" s="4"/>
      <c r="O46" s="4"/>
    </row>
    <row r="47" spans="1:15">
      <c r="A47" s="2"/>
      <c r="B47" s="2"/>
      <c r="C47" s="2"/>
      <c r="D47" s="3"/>
      <c r="E47" s="2"/>
      <c r="F47" s="2"/>
      <c r="G47" s="4"/>
      <c r="H47" s="4"/>
      <c r="I47" s="4"/>
      <c r="J47" s="4"/>
      <c r="K47" s="4"/>
      <c r="L47" s="4"/>
      <c r="M47" s="4"/>
      <c r="N47" s="4"/>
      <c r="O47" s="4"/>
    </row>
    <row r="48" spans="1:15" ht="19.5">
      <c r="A48" s="2"/>
      <c r="B48" s="77" t="s">
        <v>121</v>
      </c>
      <c r="C48" s="77"/>
      <c r="D48" s="77"/>
      <c r="E48" s="77"/>
      <c r="F48" s="77"/>
      <c r="G48" s="77"/>
      <c r="H48" s="4"/>
      <c r="I48" s="4"/>
      <c r="J48" s="4"/>
      <c r="K48" s="4"/>
      <c r="L48" s="4"/>
      <c r="M48" s="4"/>
      <c r="N48" s="4"/>
      <c r="O48" s="4"/>
    </row>
    <row r="49" spans="1:21">
      <c r="A49" s="2"/>
      <c r="B49" s="2"/>
      <c r="C49" s="2"/>
      <c r="D49" s="3"/>
      <c r="E49" s="2"/>
      <c r="F49" s="2"/>
      <c r="G49" s="4"/>
      <c r="H49" s="4"/>
      <c r="I49" s="4"/>
      <c r="J49" s="4"/>
      <c r="K49" s="4"/>
      <c r="L49" s="4"/>
      <c r="M49" s="4"/>
      <c r="N49" s="4"/>
      <c r="O49" s="4"/>
    </row>
    <row r="50" spans="1:21">
      <c r="A50" s="2"/>
      <c r="B50" s="2"/>
      <c r="C50" s="38" t="s">
        <v>134</v>
      </c>
      <c r="D50" s="38" t="s">
        <v>17</v>
      </c>
      <c r="E50" s="38" t="s">
        <v>2</v>
      </c>
      <c r="F50" s="38" t="s">
        <v>17</v>
      </c>
      <c r="G50" s="4"/>
      <c r="H50" s="14" t="s">
        <v>6</v>
      </c>
      <c r="I50" s="14"/>
      <c r="J50" s="14"/>
      <c r="K50" s="14"/>
      <c r="L50" s="14"/>
      <c r="M50" s="14"/>
      <c r="N50" s="14"/>
      <c r="O50" s="4"/>
    </row>
    <row r="51" spans="1:21">
      <c r="A51" s="2"/>
      <c r="B51" s="62" t="s">
        <v>31</v>
      </c>
      <c r="C51" s="46">
        <f>IFERROR(ROUND(((C22*C25*C28))*C26,3),"insufficient data")</f>
        <v>0</v>
      </c>
      <c r="D51" s="47" t="s">
        <v>32</v>
      </c>
      <c r="E51" s="48">
        <f>IFERROR(ROUND(((E22*E25*E28))*E26,3),"insufficient data")</f>
        <v>0</v>
      </c>
      <c r="F51" s="47" t="s">
        <v>32</v>
      </c>
      <c r="G51" s="2"/>
      <c r="H51" s="85" t="s">
        <v>33</v>
      </c>
      <c r="I51" s="86"/>
      <c r="J51" s="86"/>
      <c r="K51" s="86"/>
      <c r="L51" s="86"/>
      <c r="M51" s="86"/>
      <c r="N51" s="87"/>
      <c r="O51" s="4"/>
    </row>
    <row r="52" spans="1:21">
      <c r="A52" s="2"/>
      <c r="B52" s="62" t="s">
        <v>125</v>
      </c>
      <c r="C52" s="46">
        <f>IFERROR(ROUND(((C22*C25*C28))*C26,3),"insufficient data")</f>
        <v>0</v>
      </c>
      <c r="D52" s="47" t="s">
        <v>32</v>
      </c>
      <c r="E52" s="48">
        <f>IFERROR(ROUND(((E22*E25*E28))*E26,3),"insufficient data")</f>
        <v>0</v>
      </c>
      <c r="F52" s="47" t="s">
        <v>32</v>
      </c>
      <c r="G52" s="2"/>
      <c r="H52" s="85" t="s">
        <v>123</v>
      </c>
      <c r="I52" s="86"/>
      <c r="J52" s="86"/>
      <c r="K52" s="86"/>
      <c r="L52" s="86"/>
      <c r="M52" s="86"/>
      <c r="N52" s="87"/>
      <c r="O52" s="4"/>
    </row>
    <row r="53" spans="1:21">
      <c r="A53" s="2"/>
      <c r="B53" s="62" t="s">
        <v>126</v>
      </c>
      <c r="C53" s="46">
        <f>IFERROR(ROUND(C51*F18,3),"insufficient data")</f>
        <v>0</v>
      </c>
      <c r="D53" s="47" t="s">
        <v>32</v>
      </c>
      <c r="E53" s="48">
        <f>IFERROR(ROUND(E51*F18,3),"insufficient data")</f>
        <v>0</v>
      </c>
      <c r="F53" s="47" t="s">
        <v>32</v>
      </c>
      <c r="G53" s="2"/>
      <c r="H53" s="85" t="s">
        <v>124</v>
      </c>
      <c r="I53" s="86"/>
      <c r="J53" s="86"/>
      <c r="K53" s="86"/>
      <c r="L53" s="86"/>
      <c r="M53" s="86"/>
      <c r="N53" s="87"/>
      <c r="O53" s="4"/>
    </row>
    <row r="54" spans="1:21">
      <c r="A54" s="2"/>
      <c r="B54" s="62" t="s">
        <v>34</v>
      </c>
      <c r="C54" s="49">
        <f>IFERROR((C51*F19)/10^6,"insufficient data")</f>
        <v>0</v>
      </c>
      <c r="D54" s="47" t="s">
        <v>35</v>
      </c>
      <c r="E54" s="50">
        <f>IFERROR((E51*F19)/10^6,"insufficient data")</f>
        <v>0</v>
      </c>
      <c r="F54" s="47" t="s">
        <v>35</v>
      </c>
      <c r="G54" s="2"/>
      <c r="H54" s="85" t="s">
        <v>122</v>
      </c>
      <c r="I54" s="86"/>
      <c r="J54" s="86"/>
      <c r="K54" s="86"/>
      <c r="L54" s="86"/>
      <c r="M54" s="86"/>
      <c r="N54" s="87"/>
      <c r="O54" s="4"/>
    </row>
    <row r="55" spans="1:21">
      <c r="A55" s="2"/>
      <c r="B55" s="2"/>
      <c r="C55" s="2"/>
      <c r="D55" s="3"/>
      <c r="G55" s="4"/>
      <c r="H55" s="4"/>
      <c r="I55" s="4"/>
      <c r="J55" s="4"/>
      <c r="K55" s="4"/>
      <c r="L55" s="4"/>
      <c r="M55" s="4"/>
      <c r="N55" s="4"/>
      <c r="O55" s="4"/>
    </row>
    <row r="56" spans="1:21" ht="19.5">
      <c r="A56" s="2"/>
      <c r="B56" s="77" t="s">
        <v>36</v>
      </c>
      <c r="C56" s="77"/>
      <c r="D56" s="77"/>
      <c r="E56" s="77"/>
      <c r="F56" s="77"/>
      <c r="G56" s="77"/>
      <c r="H56" s="4"/>
      <c r="I56" s="4"/>
      <c r="J56" s="4"/>
      <c r="K56" s="4"/>
      <c r="L56" s="4"/>
      <c r="M56" s="4"/>
      <c r="N56" s="4"/>
      <c r="O56" s="4"/>
    </row>
    <row r="57" spans="1:21">
      <c r="A57" s="2"/>
      <c r="B57" s="2"/>
      <c r="C57" s="2"/>
      <c r="D57" s="2"/>
      <c r="E57" s="2"/>
      <c r="F57" s="2"/>
      <c r="G57" s="2"/>
      <c r="H57" s="2"/>
      <c r="I57" s="2"/>
      <c r="J57" s="2"/>
      <c r="K57" s="2"/>
      <c r="L57" s="2"/>
      <c r="M57" s="2"/>
      <c r="N57" s="2"/>
      <c r="O57" s="2"/>
    </row>
    <row r="58" spans="1:21" ht="13.9" customHeight="1">
      <c r="A58" s="2"/>
      <c r="B58" s="2"/>
      <c r="C58" s="95" t="s">
        <v>37</v>
      </c>
      <c r="D58" s="95"/>
      <c r="E58" s="95" t="s">
        <v>38</v>
      </c>
      <c r="F58" s="95"/>
      <c r="G58" s="2"/>
      <c r="H58" s="14" t="s">
        <v>6</v>
      </c>
      <c r="I58" s="14"/>
      <c r="J58" s="14"/>
      <c r="K58" s="14"/>
      <c r="L58" s="14"/>
      <c r="M58" s="14"/>
      <c r="N58" s="14"/>
      <c r="O58" s="2"/>
      <c r="P58" s="17"/>
      <c r="Q58" s="17"/>
      <c r="R58" s="17"/>
      <c r="S58" s="17"/>
      <c r="T58" s="17"/>
      <c r="U58" s="17"/>
    </row>
    <row r="59" spans="1:21" ht="28.15" customHeight="1">
      <c r="A59" s="2"/>
      <c r="B59" s="2"/>
      <c r="C59" s="90" t="s">
        <v>39</v>
      </c>
      <c r="D59" s="91"/>
      <c r="E59" s="90" t="s">
        <v>116</v>
      </c>
      <c r="F59" s="91"/>
      <c r="G59" s="2"/>
      <c r="H59" s="92" t="s">
        <v>112</v>
      </c>
      <c r="I59" s="93"/>
      <c r="J59" s="93"/>
      <c r="K59" s="93"/>
      <c r="L59" s="93"/>
      <c r="M59" s="93"/>
      <c r="N59" s="94"/>
      <c r="O59" s="2"/>
      <c r="P59" s="17"/>
      <c r="Q59" s="17"/>
      <c r="R59" s="17"/>
      <c r="S59" s="17"/>
      <c r="T59" s="17"/>
      <c r="U59" s="17"/>
    </row>
    <row r="60" spans="1:21">
      <c r="A60" s="2"/>
      <c r="B60" s="2"/>
      <c r="C60" s="90" t="s">
        <v>40</v>
      </c>
      <c r="D60" s="91"/>
      <c r="E60" s="90" t="s">
        <v>41</v>
      </c>
      <c r="F60" s="91"/>
      <c r="G60" s="2"/>
      <c r="H60" s="85" t="s">
        <v>113</v>
      </c>
      <c r="I60" s="86"/>
      <c r="J60" s="86"/>
      <c r="K60" s="86"/>
      <c r="L60" s="86"/>
      <c r="M60" s="86"/>
      <c r="N60" s="87"/>
      <c r="O60" s="2"/>
      <c r="P60" s="17"/>
      <c r="Q60" s="17"/>
      <c r="R60" s="17"/>
      <c r="S60" s="17"/>
      <c r="T60" s="17"/>
      <c r="U60" s="17"/>
    </row>
    <row r="61" spans="1:21" ht="31.9" customHeight="1">
      <c r="A61" s="2"/>
      <c r="B61" s="2"/>
      <c r="C61" s="90" t="s">
        <v>42</v>
      </c>
      <c r="D61" s="91"/>
      <c r="E61" s="90" t="s">
        <v>43</v>
      </c>
      <c r="F61" s="91"/>
      <c r="G61" s="2"/>
      <c r="H61" s="92" t="s">
        <v>114</v>
      </c>
      <c r="I61" s="93"/>
      <c r="J61" s="93"/>
      <c r="K61" s="93"/>
      <c r="L61" s="93"/>
      <c r="M61" s="93"/>
      <c r="N61" s="94"/>
      <c r="O61" s="2"/>
      <c r="P61" s="17"/>
      <c r="Q61" s="17"/>
      <c r="R61" s="17"/>
      <c r="S61" s="17"/>
      <c r="T61" s="17"/>
      <c r="U61" s="17"/>
    </row>
    <row r="62" spans="1:21">
      <c r="A62" s="2"/>
      <c r="B62" s="2"/>
      <c r="C62" s="95" t="s">
        <v>44</v>
      </c>
      <c r="D62" s="95"/>
      <c r="E62" s="95" t="s">
        <v>45</v>
      </c>
      <c r="F62" s="95"/>
      <c r="G62" s="2"/>
      <c r="H62" s="2"/>
      <c r="I62" s="2"/>
      <c r="J62" s="2"/>
      <c r="K62" s="2"/>
      <c r="L62" s="2"/>
      <c r="M62" s="2"/>
      <c r="N62" s="2"/>
      <c r="O62" s="2"/>
    </row>
    <row r="63" spans="1:21">
      <c r="A63" s="2"/>
      <c r="B63" s="2"/>
      <c r="C63" s="90" t="s">
        <v>46</v>
      </c>
      <c r="D63" s="91"/>
      <c r="E63" s="96">
        <f>'EU Values'!B42</f>
        <v>13</v>
      </c>
      <c r="F63" s="97"/>
      <c r="G63" s="2"/>
      <c r="H63" s="85" t="s">
        <v>115</v>
      </c>
      <c r="I63" s="86"/>
      <c r="J63" s="86"/>
      <c r="K63" s="86"/>
      <c r="L63" s="86"/>
      <c r="M63" s="86"/>
      <c r="N63" s="87"/>
      <c r="O63" s="2"/>
    </row>
    <row r="64" spans="1:21">
      <c r="A64" s="2"/>
      <c r="B64" s="2"/>
      <c r="C64" s="2"/>
      <c r="D64" s="2"/>
      <c r="E64" s="2"/>
      <c r="F64" s="2"/>
      <c r="G64" s="2"/>
      <c r="H64" s="2"/>
      <c r="I64" s="2"/>
      <c r="J64" s="2"/>
      <c r="K64" s="2"/>
      <c r="L64" s="2"/>
      <c r="M64" s="2"/>
      <c r="N64" s="2"/>
      <c r="O64" s="2"/>
    </row>
  </sheetData>
  <mergeCells count="45">
    <mergeCell ref="H53:N53"/>
    <mergeCell ref="H52:N52"/>
    <mergeCell ref="C63:D63"/>
    <mergeCell ref="E62:F62"/>
    <mergeCell ref="C62:D62"/>
    <mergeCell ref="E63:F63"/>
    <mergeCell ref="H63:N63"/>
    <mergeCell ref="H18:N18"/>
    <mergeCell ref="D2:N2"/>
    <mergeCell ref="C61:D61"/>
    <mergeCell ref="E61:F61"/>
    <mergeCell ref="H61:N61"/>
    <mergeCell ref="C59:D59"/>
    <mergeCell ref="E59:F59"/>
    <mergeCell ref="H59:N59"/>
    <mergeCell ref="C60:D60"/>
    <mergeCell ref="E60:F60"/>
    <mergeCell ref="H60:N60"/>
    <mergeCell ref="B56:G56"/>
    <mergeCell ref="C58:D58"/>
    <mergeCell ref="E58:F58"/>
    <mergeCell ref="H54:N54"/>
    <mergeCell ref="H51:N51"/>
    <mergeCell ref="H13:N13"/>
    <mergeCell ref="H14:N14"/>
    <mergeCell ref="H15:N15"/>
    <mergeCell ref="H16:N16"/>
    <mergeCell ref="B3:G3"/>
    <mergeCell ref="C10:F10"/>
    <mergeCell ref="D1:N1"/>
    <mergeCell ref="E5:N5"/>
    <mergeCell ref="B31:G31"/>
    <mergeCell ref="B48:G48"/>
    <mergeCell ref="B34:G34"/>
    <mergeCell ref="B42:G42"/>
    <mergeCell ref="B45:G45"/>
    <mergeCell ref="B38:G38"/>
    <mergeCell ref="H28:N28"/>
    <mergeCell ref="H24:N24"/>
    <mergeCell ref="H25:N25"/>
    <mergeCell ref="H27:N27"/>
    <mergeCell ref="H23:N23"/>
    <mergeCell ref="H26:N26"/>
    <mergeCell ref="H19:N19"/>
    <mergeCell ref="H12:N12"/>
  </mergeCells>
  <conditionalFormatting sqref="D17 F17">
    <cfRule type="cellIs" dxfId="0" priority="1" operator="notEqual">
      <formula>1</formula>
    </cfRule>
  </conditionalFormatting>
  <dataValidations count="5">
    <dataValidation type="list" allowBlank="1" showInputMessage="1" showErrorMessage="1" sqref="C5" xr:uid="{00000000-0002-0000-0000-000000000000}">
      <formula1>"EU values, National values"</formula1>
    </dataValidation>
    <dataValidation type="list" allowBlank="1" showInputMessage="1" showErrorMessage="1" sqref="C6" xr:uid="{00000000-0002-0000-0000-000001000000}">
      <formula1>"High Pressure Sodium (HPS), Metal-Halide (MH)"</formula1>
    </dataValidation>
    <dataValidation type="list" allowBlank="1" showInputMessage="1" showErrorMessage="1" sqref="C8" xr:uid="{00000000-0002-0000-0000-000002000000}">
      <formula1>"No dimming, 5, 7"</formula1>
    </dataValidation>
    <dataValidation type="list" allowBlank="1" showInputMessage="1" showErrorMessage="1" sqref="C7" xr:uid="{00000000-0002-0000-0000-000003000000}">
      <formula1>INDIRECT(IF(C6="High Pressure Sodium (HPS)","HPS","MH"))</formula1>
    </dataValidation>
    <dataValidation type="decimal" allowBlank="1" showInputMessage="1" showErrorMessage="1" sqref="C26" xr:uid="{00000000-0002-0000-0000-000004000000}">
      <formula1>0</formula1>
      <formula2>1</formula2>
    </dataValidation>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5000000}">
          <x14:formula1>
            <xm:f>'EU Values'!$A$3:$A$37</xm:f>
          </x14:formula1>
          <xm:sqref>E12:E16 C12:C16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58"/>
  <sheetViews>
    <sheetView showGridLines="0" workbookViewId="0"/>
  </sheetViews>
  <sheetFormatPr defaultColWidth="11.44140625" defaultRowHeight="15.75"/>
  <cols>
    <col min="1" max="1" width="42.33203125" customWidth="1"/>
    <col min="2" max="3" width="16.44140625" customWidth="1"/>
  </cols>
  <sheetData>
    <row r="1" spans="1:3" ht="27">
      <c r="A1" s="6" t="s">
        <v>47</v>
      </c>
    </row>
    <row r="2" spans="1:3" ht="33">
      <c r="A2" s="7" t="s">
        <v>48</v>
      </c>
      <c r="B2" s="8" t="s">
        <v>49</v>
      </c>
      <c r="C2" s="8" t="s">
        <v>50</v>
      </c>
    </row>
    <row r="3" spans="1:3">
      <c r="A3" s="51" t="s">
        <v>7</v>
      </c>
      <c r="B3" s="52">
        <v>133.30000000000001</v>
      </c>
      <c r="C3" s="60">
        <v>2.2813398011843931</v>
      </c>
    </row>
    <row r="4" spans="1:3">
      <c r="A4" s="51" t="s">
        <v>51</v>
      </c>
      <c r="B4" s="52">
        <v>209.9</v>
      </c>
      <c r="C4" s="60">
        <v>1.6631285859362606</v>
      </c>
    </row>
    <row r="5" spans="1:3">
      <c r="A5" s="51" t="s">
        <v>52</v>
      </c>
      <c r="B5" s="52">
        <v>201.96</v>
      </c>
      <c r="C5" s="60">
        <v>1.006997626587018</v>
      </c>
    </row>
    <row r="6" spans="1:3">
      <c r="A6" s="51" t="s">
        <v>53</v>
      </c>
      <c r="B6" s="52">
        <v>266.76000000000005</v>
      </c>
      <c r="C6" s="60">
        <v>1.1187108392053828</v>
      </c>
    </row>
    <row r="7" spans="1:3">
      <c r="A7" s="51" t="s">
        <v>54</v>
      </c>
      <c r="B7" s="52">
        <v>249.48000000000002</v>
      </c>
      <c r="C7" s="60">
        <v>1.1187108392053828</v>
      </c>
    </row>
    <row r="8" spans="1:3">
      <c r="A8" s="51" t="s">
        <v>55</v>
      </c>
      <c r="B8" s="52">
        <v>0</v>
      </c>
      <c r="C8" s="60">
        <v>1.0008121069200384</v>
      </c>
    </row>
    <row r="9" spans="1:3">
      <c r="A9" s="51" t="s">
        <v>56</v>
      </c>
      <c r="B9" s="52">
        <v>0</v>
      </c>
      <c r="C9" s="60">
        <v>1.0008121069200384</v>
      </c>
    </row>
    <row r="10" spans="1:3">
      <c r="A10" s="51" t="s">
        <v>57</v>
      </c>
      <c r="B10" s="52">
        <v>0</v>
      </c>
      <c r="C10" s="60">
        <v>1.0008121069200384</v>
      </c>
    </row>
    <row r="11" spans="1:3">
      <c r="A11" s="51" t="s">
        <v>58</v>
      </c>
      <c r="B11" s="52">
        <v>0</v>
      </c>
      <c r="C11" s="60">
        <v>1.0320594242406544</v>
      </c>
    </row>
    <row r="12" spans="1:3">
      <c r="A12" s="51" t="s">
        <v>59</v>
      </c>
      <c r="B12" s="52">
        <v>0</v>
      </c>
      <c r="C12" s="60">
        <v>1.0008121069200384</v>
      </c>
    </row>
    <row r="13" spans="1:3">
      <c r="A13" s="51" t="s">
        <v>60</v>
      </c>
      <c r="B13" s="52">
        <v>0</v>
      </c>
      <c r="C13" s="60">
        <v>1.0008121069200384</v>
      </c>
    </row>
    <row r="14" spans="1:3">
      <c r="A14" s="51" t="s">
        <v>61</v>
      </c>
      <c r="B14" s="52">
        <v>258.84000000000003</v>
      </c>
      <c r="C14" s="60">
        <v>1.1187108392053828</v>
      </c>
    </row>
    <row r="15" spans="1:3">
      <c r="A15" s="51" t="s">
        <v>62</v>
      </c>
      <c r="B15" s="52">
        <v>227.16000000000003</v>
      </c>
      <c r="C15" s="60">
        <v>1.1187108392053828</v>
      </c>
    </row>
    <row r="16" spans="1:3">
      <c r="A16" s="51" t="s">
        <v>63</v>
      </c>
      <c r="B16" s="52">
        <v>263.88000000000005</v>
      </c>
      <c r="C16" s="60">
        <v>1.1187108392053828</v>
      </c>
    </row>
    <row r="17" spans="1:3">
      <c r="A17" s="51" t="s">
        <v>64</v>
      </c>
      <c r="B17" s="52">
        <v>231.12000000000003</v>
      </c>
      <c r="C17" s="60">
        <v>1.1187108392053828</v>
      </c>
    </row>
    <row r="18" spans="1:3">
      <c r="A18" s="51" t="s">
        <v>65</v>
      </c>
      <c r="B18" s="52">
        <v>351.00000000000006</v>
      </c>
      <c r="C18" s="60">
        <v>1.1187108392053828</v>
      </c>
    </row>
    <row r="19" spans="1:3">
      <c r="A19" s="51" t="s">
        <v>66</v>
      </c>
      <c r="B19" s="52">
        <v>207.36</v>
      </c>
      <c r="C19" s="60">
        <v>1.1187108392053828</v>
      </c>
    </row>
    <row r="20" spans="1:3">
      <c r="A20" s="51" t="s">
        <v>67</v>
      </c>
      <c r="B20" s="52">
        <v>278.64000000000004</v>
      </c>
      <c r="C20" s="60">
        <v>1.1187108392053828</v>
      </c>
    </row>
    <row r="21" spans="1:3">
      <c r="A21" s="51" t="s">
        <v>68</v>
      </c>
      <c r="B21" s="52">
        <v>263.88000000000005</v>
      </c>
      <c r="C21" s="60">
        <v>1.1187108392053828</v>
      </c>
    </row>
    <row r="22" spans="1:3">
      <c r="A22" s="51" t="s">
        <v>69</v>
      </c>
      <c r="B22" s="52">
        <v>263.88000000000005</v>
      </c>
      <c r="C22" s="60">
        <v>1.1187108392053828</v>
      </c>
    </row>
    <row r="23" spans="1:3">
      <c r="A23" s="51" t="s">
        <v>70</v>
      </c>
      <c r="B23" s="52">
        <v>353.88000000000005</v>
      </c>
      <c r="C23" s="60">
        <v>1.0023608529460037</v>
      </c>
    </row>
    <row r="24" spans="1:3">
      <c r="A24" s="51" t="s">
        <v>71</v>
      </c>
      <c r="B24" s="52">
        <v>363.6</v>
      </c>
      <c r="C24" s="60">
        <v>1.0023608529460037</v>
      </c>
    </row>
    <row r="25" spans="1:3">
      <c r="A25" s="51" t="s">
        <v>72</v>
      </c>
      <c r="B25" s="52">
        <v>0</v>
      </c>
      <c r="C25" s="60">
        <v>1.0008121069200384</v>
      </c>
    </row>
    <row r="26" spans="1:3">
      <c r="A26" s="51" t="s">
        <v>73</v>
      </c>
      <c r="B26" s="52">
        <v>290.52000000000004</v>
      </c>
      <c r="C26" s="60">
        <v>1.0023608529460037</v>
      </c>
    </row>
    <row r="27" spans="1:3">
      <c r="A27" s="51" t="s">
        <v>74</v>
      </c>
      <c r="B27" s="52">
        <v>385.20000000000005</v>
      </c>
      <c r="C27" s="60">
        <v>1.0023608529460037</v>
      </c>
    </row>
    <row r="28" spans="1:3">
      <c r="A28" s="51" t="s">
        <v>75</v>
      </c>
      <c r="B28" s="52">
        <v>340.56000000000006</v>
      </c>
      <c r="C28" s="60">
        <v>1.0023608529460037</v>
      </c>
    </row>
    <row r="29" spans="1:3">
      <c r="A29" s="51" t="s">
        <v>76</v>
      </c>
      <c r="B29" s="52">
        <v>351.00000000000006</v>
      </c>
      <c r="C29" s="60">
        <v>1.0023608529460037</v>
      </c>
    </row>
    <row r="30" spans="1:3">
      <c r="A30" s="51" t="s">
        <v>77</v>
      </c>
      <c r="B30" s="52">
        <v>345.96000000000004</v>
      </c>
      <c r="C30" s="60">
        <v>1.0023608529460037</v>
      </c>
    </row>
    <row r="31" spans="1:3">
      <c r="A31" s="51" t="s">
        <v>78</v>
      </c>
      <c r="B31" s="52">
        <v>340.56000000000006</v>
      </c>
      <c r="C31" s="60">
        <v>1.0023608529460037</v>
      </c>
    </row>
    <row r="32" spans="1:3">
      <c r="A32" s="51" t="s">
        <v>79</v>
      </c>
      <c r="B32" s="52">
        <v>514.80000000000007</v>
      </c>
      <c r="C32" s="60">
        <v>1.0000437657748948</v>
      </c>
    </row>
    <row r="33" spans="1:7">
      <c r="A33" s="51" t="s">
        <v>80</v>
      </c>
      <c r="B33" s="52">
        <v>936.00000000000011</v>
      </c>
      <c r="C33" s="60">
        <v>1.1020923472909578</v>
      </c>
    </row>
    <row r="34" spans="1:7">
      <c r="A34" s="51" t="s">
        <v>81</v>
      </c>
      <c r="B34" s="52">
        <v>159.84</v>
      </c>
      <c r="C34" s="60">
        <v>1.1020923472909578</v>
      </c>
    </row>
    <row r="35" spans="1:7">
      <c r="A35" s="51" t="s">
        <v>82</v>
      </c>
      <c r="B35" s="52">
        <v>655.20000000000005</v>
      </c>
      <c r="C35" s="60">
        <v>1.1020923472909578</v>
      </c>
    </row>
    <row r="36" spans="1:7">
      <c r="A36" s="51" t="s">
        <v>83</v>
      </c>
      <c r="B36" s="52">
        <v>385.20000000000005</v>
      </c>
      <c r="C36" s="60">
        <v>0.99999999999999978</v>
      </c>
    </row>
    <row r="37" spans="1:7">
      <c r="A37" s="51" t="s">
        <v>84</v>
      </c>
      <c r="B37" s="52">
        <v>381.6</v>
      </c>
      <c r="C37" s="60">
        <v>0.99999999999999978</v>
      </c>
    </row>
    <row r="38" spans="1:7" ht="27">
      <c r="A38" s="6" t="s">
        <v>85</v>
      </c>
    </row>
    <row r="40" spans="1:7">
      <c r="A40" s="7" t="s">
        <v>86</v>
      </c>
      <c r="B40" s="52">
        <v>1</v>
      </c>
      <c r="C40" s="51" t="s">
        <v>87</v>
      </c>
    </row>
    <row r="41" spans="1:7">
      <c r="A41" s="7" t="s">
        <v>88</v>
      </c>
      <c r="B41" s="52">
        <v>4015</v>
      </c>
      <c r="C41" s="51" t="s">
        <v>89</v>
      </c>
    </row>
    <row r="42" spans="1:7">
      <c r="A42" s="7" t="s">
        <v>90</v>
      </c>
      <c r="B42" s="52">
        <v>13</v>
      </c>
      <c r="C42" s="51" t="s">
        <v>91</v>
      </c>
    </row>
    <row r="44" spans="1:7" ht="13.9" customHeight="1">
      <c r="A44" s="99" t="s">
        <v>92</v>
      </c>
      <c r="B44" s="99"/>
      <c r="C44" s="59" t="s">
        <v>93</v>
      </c>
      <c r="D44" s="59"/>
      <c r="E44" s="100" t="s">
        <v>119</v>
      </c>
      <c r="F44" s="99" t="s">
        <v>120</v>
      </c>
      <c r="G44" s="99"/>
    </row>
    <row r="45" spans="1:7" ht="13.9" customHeight="1">
      <c r="A45" s="99" t="s">
        <v>3</v>
      </c>
      <c r="B45" s="99" t="s">
        <v>131</v>
      </c>
      <c r="C45" s="100" t="s">
        <v>3</v>
      </c>
      <c r="D45" s="100" t="s">
        <v>94</v>
      </c>
      <c r="E45" s="101"/>
      <c r="F45" s="99" t="s">
        <v>95</v>
      </c>
      <c r="G45" s="99"/>
    </row>
    <row r="46" spans="1:7" ht="19.5" customHeight="1">
      <c r="A46" s="99"/>
      <c r="B46" s="99"/>
      <c r="C46" s="102"/>
      <c r="D46" s="102"/>
      <c r="E46" s="102"/>
      <c r="F46" s="59" t="s">
        <v>96</v>
      </c>
      <c r="G46" s="59" t="s">
        <v>97</v>
      </c>
    </row>
    <row r="47" spans="1:7" ht="15" customHeight="1">
      <c r="A47" s="55"/>
      <c r="B47" s="53">
        <v>400</v>
      </c>
      <c r="C47" s="98" t="s">
        <v>98</v>
      </c>
      <c r="D47" s="54">
        <v>250</v>
      </c>
      <c r="E47" s="54">
        <v>777.76</v>
      </c>
      <c r="F47" s="54">
        <v>1.41</v>
      </c>
      <c r="G47" s="54">
        <v>1.29</v>
      </c>
    </row>
    <row r="48" spans="1:7">
      <c r="A48" s="56"/>
      <c r="B48" s="53">
        <v>250</v>
      </c>
      <c r="C48" s="98"/>
      <c r="D48" s="54">
        <v>160</v>
      </c>
      <c r="E48" s="54">
        <v>471.12</v>
      </c>
      <c r="F48" s="54">
        <v>1.43</v>
      </c>
      <c r="G48" s="54">
        <v>1.31</v>
      </c>
    </row>
    <row r="49" spans="1:7">
      <c r="A49" s="56"/>
      <c r="B49" s="53">
        <v>200</v>
      </c>
      <c r="C49" s="98"/>
      <c r="D49" s="54">
        <v>125</v>
      </c>
      <c r="E49" s="54">
        <v>388.88</v>
      </c>
      <c r="F49" s="54">
        <v>1.41</v>
      </c>
      <c r="G49" s="54">
        <v>1.29</v>
      </c>
    </row>
    <row r="50" spans="1:7">
      <c r="A50" s="57" t="s">
        <v>99</v>
      </c>
      <c r="B50" s="53">
        <v>150</v>
      </c>
      <c r="C50" s="98"/>
      <c r="D50" s="54">
        <v>95</v>
      </c>
      <c r="E50" s="54">
        <v>286.68</v>
      </c>
      <c r="F50" s="54">
        <v>1.42</v>
      </c>
      <c r="G50" s="54">
        <v>1.3</v>
      </c>
    </row>
    <row r="51" spans="1:7">
      <c r="A51" s="56"/>
      <c r="B51" s="53">
        <v>100</v>
      </c>
      <c r="C51" s="98"/>
      <c r="D51" s="54">
        <v>60</v>
      </c>
      <c r="E51" s="54">
        <v>219.76</v>
      </c>
      <c r="F51" s="54">
        <v>1.35</v>
      </c>
      <c r="G51" s="54">
        <v>1.25</v>
      </c>
    </row>
    <row r="52" spans="1:7">
      <c r="A52" s="56"/>
      <c r="B52" s="53">
        <v>70</v>
      </c>
      <c r="C52" s="98"/>
      <c r="D52" s="54">
        <v>40</v>
      </c>
      <c r="E52" s="54">
        <v>169.4</v>
      </c>
      <c r="F52" s="54">
        <v>1.3</v>
      </c>
      <c r="G52" s="54">
        <v>1.22</v>
      </c>
    </row>
    <row r="53" spans="1:7">
      <c r="A53" s="58"/>
      <c r="B53" s="53">
        <v>50</v>
      </c>
      <c r="C53" s="98"/>
      <c r="D53" s="54">
        <v>30</v>
      </c>
      <c r="E53" s="54">
        <v>115.28</v>
      </c>
      <c r="F53" s="54">
        <v>1.33</v>
      </c>
      <c r="G53" s="54">
        <v>1.24</v>
      </c>
    </row>
    <row r="54" spans="1:7" ht="15" customHeight="1">
      <c r="A54" s="55"/>
      <c r="B54" s="53">
        <v>400</v>
      </c>
      <c r="C54" s="98" t="s">
        <v>98</v>
      </c>
      <c r="D54" s="54">
        <v>300</v>
      </c>
      <c r="E54" s="54">
        <v>577.76</v>
      </c>
      <c r="F54" s="54">
        <v>1.66</v>
      </c>
      <c r="G54" s="54">
        <v>1.47</v>
      </c>
    </row>
    <row r="55" spans="1:7">
      <c r="A55" s="56"/>
      <c r="B55" s="53">
        <v>250</v>
      </c>
      <c r="C55" s="98"/>
      <c r="D55" s="54">
        <v>180</v>
      </c>
      <c r="E55" s="54">
        <v>391.12</v>
      </c>
      <c r="F55" s="54">
        <v>1.59</v>
      </c>
      <c r="G55" s="54">
        <v>1.42</v>
      </c>
    </row>
    <row r="56" spans="1:7">
      <c r="A56" s="57" t="s">
        <v>19</v>
      </c>
      <c r="B56" s="53">
        <v>175</v>
      </c>
      <c r="C56" s="98"/>
      <c r="D56" s="54">
        <v>125</v>
      </c>
      <c r="E56" s="54">
        <v>277.76</v>
      </c>
      <c r="F56" s="54">
        <v>1.57</v>
      </c>
      <c r="G56" s="54">
        <v>1.41</v>
      </c>
    </row>
    <row r="57" spans="1:7">
      <c r="A57" s="56"/>
      <c r="B57" s="53">
        <v>150</v>
      </c>
      <c r="C57" s="98"/>
      <c r="D57" s="54">
        <v>110</v>
      </c>
      <c r="E57" s="54">
        <v>226.68</v>
      </c>
      <c r="F57" s="54">
        <v>1.62</v>
      </c>
      <c r="G57" s="54">
        <v>1.44</v>
      </c>
    </row>
    <row r="58" spans="1:7" ht="15" customHeight="1">
      <c r="A58" s="58"/>
      <c r="B58" s="53">
        <v>70</v>
      </c>
      <c r="C58" s="98"/>
      <c r="D58" s="54">
        <v>50</v>
      </c>
      <c r="E58" s="54">
        <v>129.4</v>
      </c>
      <c r="F58" s="54">
        <v>1.49</v>
      </c>
      <c r="G58" s="54">
        <v>1.35</v>
      </c>
    </row>
  </sheetData>
  <sortState xmlns:xlrd2="http://schemas.microsoft.com/office/spreadsheetml/2017/richdata2" ref="A3:C37">
    <sortCondition ref="A3:A37"/>
  </sortState>
  <mergeCells count="10">
    <mergeCell ref="C47:C53"/>
    <mergeCell ref="C54:C58"/>
    <mergeCell ref="A44:B44"/>
    <mergeCell ref="F44:G44"/>
    <mergeCell ref="F45:G45"/>
    <mergeCell ref="A45:A46"/>
    <mergeCell ref="B45:B46"/>
    <mergeCell ref="E44:E46"/>
    <mergeCell ref="C45:C46"/>
    <mergeCell ref="D45:D46"/>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37"/>
  <sheetViews>
    <sheetView showGridLines="0" workbookViewId="0">
      <selection activeCell="A41" sqref="A41"/>
    </sheetView>
  </sheetViews>
  <sheetFormatPr defaultColWidth="11.44140625" defaultRowHeight="15.75"/>
  <cols>
    <col min="1" max="1" width="41.44140625" customWidth="1"/>
    <col min="2" max="3" width="16.44140625" customWidth="1"/>
    <col min="4" max="4" width="13" customWidth="1"/>
  </cols>
  <sheetData>
    <row r="1" spans="1:3" ht="27">
      <c r="A1" s="6" t="s">
        <v>47</v>
      </c>
    </row>
    <row r="2" spans="1:3" ht="33">
      <c r="A2" s="7" t="s">
        <v>48</v>
      </c>
      <c r="B2" s="8" t="s">
        <v>49</v>
      </c>
      <c r="C2" s="8" t="s">
        <v>50</v>
      </c>
    </row>
    <row r="3" spans="1:3">
      <c r="A3" s="51" t="s">
        <v>7</v>
      </c>
      <c r="B3" s="73">
        <v>0.42</v>
      </c>
      <c r="C3" s="74">
        <v>2.2999999999999998</v>
      </c>
    </row>
    <row r="4" spans="1:3">
      <c r="A4" s="51" t="s">
        <v>51</v>
      </c>
      <c r="B4" s="73">
        <v>0.1</v>
      </c>
      <c r="C4" s="74">
        <v>0.62</v>
      </c>
    </row>
    <row r="5" spans="1:3">
      <c r="A5" s="51" t="s">
        <v>52</v>
      </c>
      <c r="B5" s="73">
        <v>0.22</v>
      </c>
      <c r="C5" s="74">
        <v>1.1000000000000001</v>
      </c>
    </row>
    <row r="6" spans="1:3">
      <c r="A6" s="51" t="s">
        <v>53</v>
      </c>
      <c r="B6" s="73">
        <v>0.28999999999999998</v>
      </c>
      <c r="C6" s="74">
        <v>1.1000000000000001</v>
      </c>
    </row>
    <row r="7" spans="1:3">
      <c r="A7" s="51" t="s">
        <v>54</v>
      </c>
      <c r="B7" s="73">
        <v>0.28999999999999998</v>
      </c>
      <c r="C7" s="74">
        <v>1.1000000000000001</v>
      </c>
    </row>
    <row r="8" spans="1:3">
      <c r="A8" s="51" t="s">
        <v>55</v>
      </c>
      <c r="B8" s="73">
        <v>0.04</v>
      </c>
      <c r="C8" s="74">
        <v>0.2</v>
      </c>
    </row>
    <row r="9" spans="1:3">
      <c r="A9" s="51" t="s">
        <v>56</v>
      </c>
      <c r="B9" s="73">
        <v>0.04</v>
      </c>
      <c r="C9" s="74">
        <v>0.2</v>
      </c>
    </row>
    <row r="10" spans="1:3">
      <c r="A10" s="51" t="s">
        <v>57</v>
      </c>
      <c r="B10" s="73">
        <v>0.04</v>
      </c>
      <c r="C10" s="74">
        <v>0.2</v>
      </c>
    </row>
    <row r="11" spans="1:3">
      <c r="A11" s="51" t="s">
        <v>58</v>
      </c>
      <c r="B11" s="73">
        <v>0.04</v>
      </c>
      <c r="C11" s="74">
        <v>0.2</v>
      </c>
    </row>
    <row r="12" spans="1:3">
      <c r="A12" s="51" t="s">
        <v>59</v>
      </c>
      <c r="B12" s="73">
        <v>0.04</v>
      </c>
      <c r="C12" s="74">
        <v>0.2</v>
      </c>
    </row>
    <row r="13" spans="1:3">
      <c r="A13" s="51" t="s">
        <v>60</v>
      </c>
      <c r="B13" s="73">
        <v>0.04</v>
      </c>
      <c r="C13" s="74">
        <v>0.2</v>
      </c>
    </row>
    <row r="14" spans="1:3">
      <c r="A14" s="51" t="s">
        <v>61</v>
      </c>
      <c r="B14" s="73">
        <v>0.28999999999999998</v>
      </c>
      <c r="C14" s="74">
        <v>1.1000000000000001</v>
      </c>
    </row>
    <row r="15" spans="1:3">
      <c r="A15" s="51" t="s">
        <v>62</v>
      </c>
      <c r="B15" s="73">
        <v>0.28999999999999998</v>
      </c>
      <c r="C15" s="74">
        <v>1.1000000000000001</v>
      </c>
    </row>
    <row r="16" spans="1:3">
      <c r="A16" s="51" t="s">
        <v>63</v>
      </c>
      <c r="B16" s="73"/>
      <c r="C16" s="74"/>
    </row>
    <row r="17" spans="1:3">
      <c r="A17" s="51" t="s">
        <v>64</v>
      </c>
      <c r="B17" s="73">
        <v>0.22</v>
      </c>
      <c r="C17" s="74">
        <v>1.1000000000000001</v>
      </c>
    </row>
    <row r="18" spans="1:3">
      <c r="A18" s="51" t="s">
        <v>65</v>
      </c>
      <c r="B18" s="73">
        <v>0.22</v>
      </c>
      <c r="C18" s="74">
        <v>1.1000000000000001</v>
      </c>
    </row>
    <row r="19" spans="1:3">
      <c r="A19" s="51" t="s">
        <v>66</v>
      </c>
      <c r="B19" s="73"/>
      <c r="C19" s="74"/>
    </row>
    <row r="20" spans="1:3">
      <c r="A20" s="51" t="s">
        <v>67</v>
      </c>
      <c r="B20" s="73"/>
      <c r="C20" s="74"/>
    </row>
    <row r="21" spans="1:3">
      <c r="A21" s="51" t="s">
        <v>68</v>
      </c>
      <c r="B21" s="73"/>
      <c r="C21" s="74"/>
    </row>
    <row r="22" spans="1:3">
      <c r="A22" s="51" t="s">
        <v>69</v>
      </c>
      <c r="B22" s="73">
        <v>0.28999999999999998</v>
      </c>
      <c r="C22" s="74">
        <v>1.1000000000000001</v>
      </c>
    </row>
    <row r="23" spans="1:3">
      <c r="A23" s="51" t="s">
        <v>70</v>
      </c>
      <c r="B23" s="73">
        <v>0.36</v>
      </c>
      <c r="C23" s="74">
        <v>1.2</v>
      </c>
    </row>
    <row r="24" spans="1:3">
      <c r="A24" s="51" t="s">
        <v>71</v>
      </c>
      <c r="B24" s="73">
        <v>0.36</v>
      </c>
      <c r="C24" s="74">
        <v>1.2</v>
      </c>
    </row>
    <row r="25" spans="1:3">
      <c r="A25" s="51" t="s">
        <v>72</v>
      </c>
      <c r="B25" s="73">
        <v>0.36</v>
      </c>
      <c r="C25" s="74">
        <v>1.2</v>
      </c>
    </row>
    <row r="26" spans="1:3">
      <c r="A26" s="51" t="s">
        <v>73</v>
      </c>
      <c r="B26" s="73">
        <v>0.36</v>
      </c>
      <c r="C26" s="74">
        <v>1.2</v>
      </c>
    </row>
    <row r="27" spans="1:3">
      <c r="A27" s="51" t="s">
        <v>74</v>
      </c>
      <c r="B27" s="73">
        <v>0.36</v>
      </c>
      <c r="C27" s="74">
        <v>1.2</v>
      </c>
    </row>
    <row r="28" spans="1:3">
      <c r="A28" s="51" t="s">
        <v>75</v>
      </c>
      <c r="B28" s="73">
        <v>0.36</v>
      </c>
      <c r="C28" s="74">
        <v>1.2</v>
      </c>
    </row>
    <row r="29" spans="1:3">
      <c r="A29" s="51" t="s">
        <v>76</v>
      </c>
      <c r="B29" s="73"/>
      <c r="C29" s="74"/>
    </row>
    <row r="30" spans="1:3">
      <c r="A30" s="51" t="s">
        <v>77</v>
      </c>
      <c r="B30" s="73">
        <v>0.36</v>
      </c>
      <c r="C30" s="74">
        <v>1.2</v>
      </c>
    </row>
    <row r="31" spans="1:3">
      <c r="A31" s="51" t="s">
        <v>78</v>
      </c>
      <c r="B31" s="73">
        <v>0.36</v>
      </c>
      <c r="C31" s="74">
        <v>1.2</v>
      </c>
    </row>
    <row r="32" spans="1:3">
      <c r="A32" s="51" t="s">
        <v>79</v>
      </c>
      <c r="B32" s="73"/>
      <c r="C32" s="74"/>
    </row>
    <row r="33" spans="1:3">
      <c r="A33" s="51" t="s">
        <v>80</v>
      </c>
      <c r="B33" s="73"/>
      <c r="C33" s="74"/>
    </row>
    <row r="34" spans="1:3">
      <c r="A34" s="51" t="s">
        <v>81</v>
      </c>
      <c r="B34" s="73"/>
      <c r="C34" s="74"/>
    </row>
    <row r="35" spans="1:3">
      <c r="A35" s="51" t="s">
        <v>82</v>
      </c>
      <c r="B35" s="73"/>
      <c r="C35" s="74"/>
    </row>
    <row r="36" spans="1:3">
      <c r="A36" s="51" t="s">
        <v>83</v>
      </c>
      <c r="B36" s="73"/>
      <c r="C36" s="74"/>
    </row>
    <row r="37" spans="1:3">
      <c r="A37" s="51" t="s">
        <v>84</v>
      </c>
      <c r="B37" s="73">
        <v>0.36</v>
      </c>
      <c r="C37" s="74">
        <v>1.1000000000000001</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68637E175DCF4E9F005BE1951F7B56" ma:contentTypeVersion="2" ma:contentTypeDescription="Crée un document." ma:contentTypeScope="" ma:versionID="85fe809e27aa1138a1903e2cc5b549d5">
  <xsd:schema xmlns:xsd="http://www.w3.org/2001/XMLSchema" xmlns:xs="http://www.w3.org/2001/XMLSchema" xmlns:p="http://schemas.microsoft.com/office/2006/metadata/properties" xmlns:ns2="59851635-a87a-4eb9-a0b0-217756d90588" targetNamespace="http://schemas.microsoft.com/office/2006/metadata/properties" ma:root="true" ma:fieldsID="9693a21ad706a544b3e20bae94dcd8b7" ns2:_="">
    <xsd:import namespace="59851635-a87a-4eb9-a0b0-217756d9058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51635-a87a-4eb9-a0b0-217756d905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61AC17-B37F-438C-9C79-FFDA9FC1594F}">
  <ds:schemaRefs>
    <ds:schemaRef ds:uri="http://schemas.microsoft.com/sharepoint/v3/contenttype/forms"/>
  </ds:schemaRefs>
</ds:datastoreItem>
</file>

<file path=customXml/itemProps2.xml><?xml version="1.0" encoding="utf-8"?>
<ds:datastoreItem xmlns:ds="http://schemas.openxmlformats.org/officeDocument/2006/customXml" ds:itemID="{0A0DA8F2-02E3-4513-8BDA-35F160FD365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5e6b99b-e0e6-4800-83c5-62b49ef71210"/>
    <ds:schemaRef ds:uri="http://www.w3.org/XML/1998/namespace"/>
    <ds:schemaRef ds:uri="http://purl.org/dc/dcmitype/"/>
  </ds:schemaRefs>
</ds:datastoreItem>
</file>

<file path=customXml/itemProps3.xml><?xml version="1.0" encoding="utf-8"?>
<ds:datastoreItem xmlns:ds="http://schemas.openxmlformats.org/officeDocument/2006/customXml" ds:itemID="{8EEF09BF-AC76-4C29-A692-E16715855A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851635-a87a-4eb9-a0b0-217756d905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8</vt:i4>
      </vt:variant>
    </vt:vector>
  </HeadingPairs>
  <TitlesOfParts>
    <vt:vector size="9" baseType="lpstr">
      <vt:lpstr>Calculation</vt:lpstr>
      <vt:lpstr>HPS</vt:lpstr>
      <vt:lpstr>LCmaxHPS</vt:lpstr>
      <vt:lpstr>LCmaxMH</vt:lpstr>
      <vt:lpstr>LCminHPS</vt:lpstr>
      <vt:lpstr>LCminMH</vt:lpstr>
      <vt:lpstr>LEDHPS</vt:lpstr>
      <vt:lpstr>LEDMH</vt:lpstr>
      <vt:lpstr>MH</vt:lpstr>
    </vt:vector>
  </TitlesOfParts>
  <Manager/>
  <Company>VITO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Nele Renders</dc:creator>
  <cp:keywords/>
  <dc:description/>
  <cp:lastModifiedBy>Agnė Stonienė</cp:lastModifiedBy>
  <cp:revision/>
  <dcterms:created xsi:type="dcterms:W3CDTF">2020-10-11T17:50:14Z</dcterms:created>
  <dcterms:modified xsi:type="dcterms:W3CDTF">2022-10-17T12:29:04Z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0x0101001468637E175DCF4E9F005BE1951F7B56</vt:lpwstr>
  </property>
  <property fmtid="{D5CDD505-2E9C-101B-9397-08002B2CF9AE}" pid="3" name="WorkbookGuid">
    <vt:lpwstr>e605dcf2-abc2-4ac9-8cf5-ae52944fe8a5</vt:lpwstr>
  </property>
</Properties>
</file>