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ltenergagen-my.sharepoint.com/personal/mindaugas_mizutavicius_ena_lt/Documents/Darbalaukis/skaiciuokles/"/>
    </mc:Choice>
  </mc:AlternateContent>
  <xr:revisionPtr revIDLastSave="115" documentId="13_ncr:1_{1518D9A2-BE42-4BF6-B46A-09EC855C3F1E}" xr6:coauthVersionLast="47" xr6:coauthVersionMax="47" xr10:uidLastSave="{897AF281-E829-4808-B120-03C028C14A01}"/>
  <workbookProtection workbookAlgorithmName="SHA-512" workbookHashValue="bWmxddptVr8rqYkX9WNvqdu3QJ/jImZMs9rUcE8JF90oXgru/dQi2YToxWkrZDiNkUZgNnAgz92Ab5XGhVtpWw==" workbookSaltValue="9Ik3EEuNsrfr7JimXJmhAA==" workbookSpinCount="100000" lockStructure="1"/>
  <bookViews>
    <workbookView xWindow="-120" yWindow="-120" windowWidth="29040" windowHeight="15720" xr2:uid="{00000000-000D-0000-FFFF-FFFF00000000}"/>
  </bookViews>
  <sheets>
    <sheet name="Skaičiuoklė" sheetId="10" r:id="rId1"/>
    <sheet name="EU Values" sheetId="7" state="veryHidden" r:id="rId2"/>
    <sheet name="National Values" sheetId="9" state="veryHidden" r:id="rId3"/>
  </sheets>
  <definedNames>
    <definedName name="conversion_factor">'EU Values'!$A$3:$A$37</definedName>
    <definedName name="end_use">'EU Values'!$A$48:$A$53</definedName>
    <definedName name="IE3IE4">'EU Values'!$D$40:$E$40</definedName>
    <definedName name="YN">'EU Values'!$A$67:$A$68</definedName>
    <definedName name="power">'EU Values'!$A$41:$A$44</definedName>
    <definedName name="sector">'EU Values'!$A$56:$A$64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10" l="1"/>
  <c r="E34" i="10" l="1"/>
  <c r="E31" i="10"/>
  <c r="E30" i="10"/>
  <c r="E29" i="10"/>
  <c r="C57" i="10"/>
  <c r="E57" i="10" l="1"/>
  <c r="E56" i="10" l="1"/>
  <c r="D24" i="10" l="1"/>
  <c r="F23" i="10"/>
  <c r="D23" i="10"/>
  <c r="C58" i="10" l="1"/>
  <c r="E58" i="10"/>
  <c r="D22" i="10"/>
  <c r="F24" i="10"/>
  <c r="E59" i="10" s="1"/>
  <c r="F22" i="10"/>
  <c r="C59" i="10" l="1"/>
</calcChain>
</file>

<file path=xl/sharedStrings.xml><?xml version="1.0" encoding="utf-8"?>
<sst xmlns="http://schemas.openxmlformats.org/spreadsheetml/2006/main" count="248" uniqueCount="174">
  <si>
    <t>Į šia spalva pažymėtus langelius reikia įvesti duomenis</t>
  </si>
  <si>
    <t>Įgyvendintos energijos taupymo priemonės duomenys*</t>
  </si>
  <si>
    <t>Data Input</t>
  </si>
  <si>
    <t>Conversion factors</t>
  </si>
  <si>
    <t>EU values are provided by streamSAVE. If you want to use national values, please fill in the relevant values in the corresponding table in sheet "National values".</t>
  </si>
  <si>
    <t>Power Range</t>
  </si>
  <si>
    <t>Indicative values are available for different nominal power ranges of the new motor. Please choose accordingly.</t>
  </si>
  <si>
    <t>Effciency of 
the new motors</t>
  </si>
  <si>
    <t>Indicative values are available for different efficiency classes (IE3 or IE4) of new motor. Please choose accordingly.</t>
  </si>
  <si>
    <t>Sector</t>
  </si>
  <si>
    <t>Annual operating hours depend on the sector and activity profile. Please choose accordingly.</t>
  </si>
  <si>
    <t>Ar prie efektyvesnio el. variklio montuojama kintamo greičio pavara?</t>
  </si>
  <si>
    <t>Additional savings can be achieved by the installation of a variable speed drive (VSD). Please choose accordingly.</t>
  </si>
  <si>
    <t>End-Use (VSD)</t>
  </si>
  <si>
    <t>In case a variable speed drive is installed, please coose the relevant end-use.</t>
  </si>
  <si>
    <t>Share of energy carriers</t>
  </si>
  <si>
    <t>before implementation</t>
  </si>
  <si>
    <t>share</t>
  </si>
  <si>
    <t>after implementation</t>
  </si>
  <si>
    <t>Parameter explanation</t>
  </si>
  <si>
    <t>Input energy of appliance before and after implementing the energy-saving action</t>
  </si>
  <si>
    <t>total share</t>
  </si>
  <si>
    <t>Checksum for the total share of energy carriers</t>
  </si>
  <si>
    <t>Factor for converting final energy consumption into primary energy consumption</t>
  </si>
  <si>
    <t>Factor for converting energy consumption into greenhouse gas emissions</t>
  </si>
  <si>
    <t>Papildomo energijos sutaupymo faktorius dėl sumontuotos variklio kintamo greičio pavaros</t>
  </si>
  <si>
    <t>Faktiniai įvesties duomenys</t>
  </si>
  <si>
    <t>Indicative Values</t>
  </si>
  <si>
    <t>Unit</t>
  </si>
  <si>
    <t>Dydžio paaiškinimas</t>
  </si>
  <si>
    <t>Rekomenduojamas duomenų šaltinis**</t>
  </si>
  <si>
    <t>Galutinis vartotojas</t>
  </si>
  <si>
    <t>n</t>
  </si>
  <si>
    <t>vnt.</t>
  </si>
  <si>
    <t>dmnl</t>
  </si>
  <si>
    <t>Pakeistų variklių skaičius</t>
  </si>
  <si>
    <t>Faktiniai duomenys iš techninės dokumentacijos</t>
  </si>
  <si>
    <t>Siurblys</t>
  </si>
  <si>
    <t>kW</t>
  </si>
  <si>
    <t>Vardinė (nominali) varikio galia</t>
  </si>
  <si>
    <t>Pagal įrenginio technines charakteristikas</t>
  </si>
  <si>
    <t>Ventiliatorius</t>
  </si>
  <si>
    <t>h</t>
  </si>
  <si>
    <t>Metinės darbo (veikimo) valandos</t>
  </si>
  <si>
    <t>Faktinis įrenginio veikimo laikas, gali būti fiksuojamas įmonės dokumentuose</t>
  </si>
  <si>
    <t>Oro kompresorius</t>
  </si>
  <si>
    <t>%</t>
  </si>
  <si>
    <t xml:space="preserve">Pakeisto variklio efektyvumo koeficientas </t>
  </si>
  <si>
    <t>Aušinimo kompresorius</t>
  </si>
  <si>
    <t>Efektyvesnio variklio efektyvumo koeficientas</t>
  </si>
  <si>
    <t>Konvejeriai</t>
  </si>
  <si>
    <t>LF</t>
  </si>
  <si>
    <t>-</t>
  </si>
  <si>
    <t>Apkrovos koeficientas</t>
  </si>
  <si>
    <t>Kiti varikliai</t>
  </si>
  <si>
    <t>Dydis imamas iš šalia pateiktos lentelės</t>
  </si>
  <si>
    <t>Skaičiavimo formulė*</t>
  </si>
  <si>
    <t>Article 3 | Total final energy savings (TFES)</t>
  </si>
  <si>
    <t>Article 3 | Effect on primary energy consumption (EPEC)</t>
  </si>
  <si>
    <t>Rezultatai*</t>
  </si>
  <si>
    <t>Sutaupyta energija</t>
  </si>
  <si>
    <t>indicative calculation values</t>
  </si>
  <si>
    <t>kWh/metus</t>
  </si>
  <si>
    <t>kWh/a</t>
  </si>
  <si>
    <t>Bendras galutinės energijos sutaupymas</t>
  </si>
  <si>
    <t>EFE Article 3</t>
  </si>
  <si>
    <t>Effect on the final consumption for Article 3 calculation</t>
  </si>
  <si>
    <t>TPES Article 3</t>
  </si>
  <si>
    <t>Total primary energy savings for Article 3 calculation</t>
  </si>
  <si>
    <t>Greenhouse gas savings</t>
  </si>
  <si>
    <t>Costs related to the action</t>
  </si>
  <si>
    <t>[euro2021]</t>
  </si>
  <si>
    <t>Investment costs</t>
  </si>
  <si>
    <t>IE3</t>
  </si>
  <si>
    <t>IE4</t>
  </si>
  <si>
    <t>[0,75 kW - 7,5 kW]</t>
  </si>
  <si>
    <t>Average cost for that power range, Including motor purchase and installation Costs</t>
  </si>
  <si>
    <t>[7,5 kW - 75 kW]</t>
  </si>
  <si>
    <t>[75 kW - 375 kW]</t>
  </si>
  <si>
    <t>[375 kW - 1000 kW]</t>
  </si>
  <si>
    <t>[euro2021/a]</t>
  </si>
  <si>
    <t>Variable operational cost</t>
  </si>
  <si>
    <t>Energy costs</t>
  </si>
  <si>
    <t>Energy use*electricity price</t>
  </si>
  <si>
    <t>Fixed operational costs</t>
  </si>
  <si>
    <t>Maintenance costs, including rewindings over product lifetime</t>
  </si>
  <si>
    <t>[a]</t>
  </si>
  <si>
    <t>LifetimePA</t>
  </si>
  <si>
    <t>Lifetime</t>
  </si>
  <si>
    <t>Lifetime of the equipment</t>
  </si>
  <si>
    <t>* - Parengta pagal tarptautinio projekto streamSAVE įgyvendinimo metu sukurtą metodiką.</t>
  </si>
  <si>
    <t>** - Pateikiamas rekomenduojamas, o ne privalomas duomenų šaltinis.</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</si>
  <si>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</si>
  <si>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</si>
  <si>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</si>
  <si>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Electricity</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</si>
  <si>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</si>
  <si>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</si>
  <si>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</si>
  <si>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</si>
  <si>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</si>
  <si>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</si>
  <si>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</si>
  <si>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</si>
  <si>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</si>
  <si>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</si>
  <si>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</si>
  <si>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</si>
  <si>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</si>
  <si>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</si>
  <si>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</si>
  <si>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</si>
  <si>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</si>
  <si>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</si>
  <si>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</si>
  <si>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</si>
  <si>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</si>
  <si>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</si>
  <si>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</si>
  <si>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</si>
  <si>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</si>
  <si>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</si>
  <si>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</si>
  <si>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</si>
  <si>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</si>
  <si>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</si>
  <si>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</si>
  <si>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</si>
  <si>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</si>
  <si>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</si>
  <si>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Values for savings calculation</t>
  </si>
  <si>
    <t>Power range [kW]</t>
  </si>
  <si>
    <t>Avg. Power</t>
  </si>
  <si>
    <t>IE1-IE2 Avg</t>
  </si>
  <si>
    <t>0.75 - 7.5</t>
  </si>
  <si>
    <t>7.5 - 75</t>
  </si>
  <si>
    <t>75 - 375</t>
  </si>
  <si>
    <t>375 - 1,000</t>
  </si>
  <si>
    <t>End-Use</t>
  </si>
  <si>
    <t>Average VSD Savings [%]</t>
  </si>
  <si>
    <t>Pumps</t>
  </si>
  <si>
    <t>Fans</t>
  </si>
  <si>
    <t>Air Compressors</t>
  </si>
  <si>
    <t>Cooling compressors</t>
  </si>
  <si>
    <t>Conveyors</t>
  </si>
  <si>
    <t>Other Motors</t>
  </si>
  <si>
    <t>Operating hours [h/a]</t>
  </si>
  <si>
    <t>Industry, 1 shift, 5 days/week</t>
  </si>
  <si>
    <t>Industry, 2 shifts, 5 days/week</t>
  </si>
  <si>
    <t>Industry, 2 shifts, 6 days/week</t>
  </si>
  <si>
    <t>Industry, 2 shifts, 7 days/week</t>
  </si>
  <si>
    <t>Industry, 3 shifts, 5 days/week</t>
  </si>
  <si>
    <t>Industry, 3 shifts, 6 days/week</t>
  </si>
  <si>
    <t>Industry, 3 shifts, 7 days/week</t>
  </si>
  <si>
    <t>Industry, 3 shift, continuously</t>
  </si>
  <si>
    <t>Tertiary Sector</t>
  </si>
  <si>
    <t>Įmonės faktiniai duomenys. Neturint konkrečių duomenų galima naudoti 0,6 reikšmę</t>
  </si>
  <si>
    <t>Matavimo vienetai</t>
  </si>
  <si>
    <t>Bendras galutinės energijos sutaupymas (TFES)</t>
  </si>
  <si>
    <r>
      <t xml:space="preserve">Elektros variklių keitimas </t>
    </r>
    <r>
      <rPr>
        <sz val="20"/>
        <color rgb="FF164F56"/>
        <rFont val="Exo 2"/>
        <charset val="186"/>
      </rPr>
      <t>(Skaičiuoklė atnaujinta 2025-06-27)</t>
    </r>
  </si>
  <si>
    <r>
      <t xml:space="preserve">Ši skaičiuoklė susijusi su esamų variklių (IE2 efektyvumo klasės arba senesnių) pakeitimu efektyvesnėmis technologijomis (IE3 efektyvumo klasės arba naujesnėmis) nepasibaigus jų eksploatavimo laikui. Pateiktos įgyvendintų priemonių energijos sutaupymo skaičiavimo formulės, kuriose atsižvelgiama ne tik į esamų variklių keitimą, bet ir į kintamo greičio pavarų (VSD) montavimą. Jei esamo variklio pakeitimo į efektyvesnį metu yra sumontuojama kintamo greičio pavara, tuomet vertinamas </t>
    </r>
    <r>
      <rPr>
        <b/>
        <sz val="11"/>
        <color rgb="FF164F56"/>
        <rFont val="Exo 2"/>
        <charset val="186"/>
      </rPr>
      <t>papildomas</t>
    </r>
    <r>
      <rPr>
        <sz val="11"/>
        <rFont val="Exo 2"/>
        <charset val="186"/>
      </rPr>
      <t xml:space="preserve"> energijos sutaupymas TFES</t>
    </r>
    <r>
      <rPr>
        <vertAlign val="subscript"/>
        <sz val="11"/>
        <rFont val="Exo 2"/>
        <charset val="186"/>
      </rPr>
      <t>VSD.</t>
    </r>
    <r>
      <rPr>
        <sz val="11"/>
        <rFont val="Exo 2"/>
        <charset val="186"/>
      </rPr>
      <t xml:space="preserve"> Ši supaprastinta standartizuota skaičiuoklė skirta skaičiuoti Energijos sutaupymo susitarimų energijos sutaupymams. </t>
    </r>
  </si>
  <si>
    <r>
      <t>f</t>
    </r>
    <r>
      <rPr>
        <vertAlign val="subscript"/>
        <sz val="11"/>
        <color theme="1" tint="0.249977111117893"/>
        <rFont val="Exo 2"/>
        <charset val="186"/>
      </rPr>
      <t>PE, before</t>
    </r>
  </si>
  <si>
    <r>
      <t>f</t>
    </r>
    <r>
      <rPr>
        <vertAlign val="subscript"/>
        <sz val="11"/>
        <color theme="1" tint="0.249977111117893"/>
        <rFont val="Exo 2"/>
        <charset val="186"/>
      </rPr>
      <t>PE, after</t>
    </r>
  </si>
  <si>
    <r>
      <t>f</t>
    </r>
    <r>
      <rPr>
        <vertAlign val="subscript"/>
        <sz val="11"/>
        <color theme="1" tint="0.249977111117893"/>
        <rFont val="Exo 2"/>
        <charset val="186"/>
      </rPr>
      <t>GHG, before</t>
    </r>
  </si>
  <si>
    <r>
      <t>f</t>
    </r>
    <r>
      <rPr>
        <vertAlign val="subscript"/>
        <sz val="11"/>
        <color theme="1" tint="0.249977111117893"/>
        <rFont val="Exo 2"/>
        <charset val="186"/>
      </rPr>
      <t>GHG, after</t>
    </r>
  </si>
  <si>
    <r>
      <t>f</t>
    </r>
    <r>
      <rPr>
        <vertAlign val="subscript"/>
        <sz val="11"/>
        <color theme="0" tint="-4.9989318521683403E-2"/>
        <rFont val="Exo 2"/>
        <charset val="186"/>
      </rPr>
      <t>VSD</t>
    </r>
  </si>
  <si>
    <r>
      <t>P</t>
    </r>
    <r>
      <rPr>
        <vertAlign val="subscript"/>
        <sz val="11"/>
        <color theme="1" tint="0.249977111117893"/>
        <rFont val="Exo 2"/>
        <charset val="186"/>
      </rPr>
      <t>n</t>
    </r>
  </si>
  <si>
    <r>
      <rPr>
        <sz val="11"/>
        <color theme="1" tint="0.249977111117893"/>
        <rFont val="Exo 2"/>
        <charset val="186"/>
      </rPr>
      <t>Ƞ</t>
    </r>
    <r>
      <rPr>
        <vertAlign val="subscript"/>
        <sz val="11"/>
        <color theme="1" tint="0.249977111117893"/>
        <rFont val="Exo 2"/>
        <charset val="186"/>
      </rPr>
      <t>c</t>
    </r>
  </si>
  <si>
    <r>
      <t>Ƞ</t>
    </r>
    <r>
      <rPr>
        <vertAlign val="subscript"/>
        <sz val="11"/>
        <color theme="1" tint="0.249977111117893"/>
        <rFont val="Exo 2"/>
        <charset val="186"/>
      </rPr>
      <t>he</t>
    </r>
  </si>
  <si>
    <r>
      <t>f</t>
    </r>
    <r>
      <rPr>
        <vertAlign val="subscript"/>
        <sz val="11"/>
        <color theme="1" tint="0.249977111117893"/>
        <rFont val="Exo 2"/>
        <charset val="186"/>
      </rPr>
      <t>VSD</t>
    </r>
  </si>
  <si>
    <r>
      <t>Papildomas</t>
    </r>
    <r>
      <rPr>
        <sz val="14"/>
        <color theme="1"/>
        <rFont val="Exo 2"/>
        <charset val="186"/>
      </rPr>
      <t xml:space="preserve"> </t>
    </r>
    <r>
      <rPr>
        <sz val="12"/>
        <color theme="1"/>
        <rFont val="Exo 2"/>
        <charset val="186"/>
      </rPr>
      <t xml:space="preserve">energijos sutaupymas, jei montuojama kintamo greičio pavara: </t>
    </r>
  </si>
  <si>
    <r>
      <t>GHG | Greenhouse gas savings (GHG</t>
    </r>
    <r>
      <rPr>
        <b/>
        <vertAlign val="subscript"/>
        <sz val="12"/>
        <rFont val="Exo 2"/>
        <charset val="186"/>
      </rPr>
      <t>sav</t>
    </r>
    <r>
      <rPr>
        <b/>
        <sz val="12"/>
        <rFont val="Exo 2"/>
        <charset val="186"/>
      </rPr>
      <t>)</t>
    </r>
  </si>
  <si>
    <r>
      <t>GHG</t>
    </r>
    <r>
      <rPr>
        <vertAlign val="subscript"/>
        <sz val="10"/>
        <color theme="1" tint="0.249977111117893"/>
        <rFont val="Exo 2"/>
        <charset val="186"/>
      </rPr>
      <t>sav</t>
    </r>
  </si>
  <si>
    <r>
      <t>t</t>
    </r>
    <r>
      <rPr>
        <b/>
        <vertAlign val="subscript"/>
        <sz val="10"/>
        <color theme="1" tint="0.249977111117893"/>
        <rFont val="Exo 2"/>
        <charset val="186"/>
      </rPr>
      <t>CO2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</si>
</sst>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43" formatCode="_-* #,##0.00_-;\-* #,##0.00_-;_-* &quot;-&quot;??_-;_-@_-"/>
    <numFmt numFmtId="164" formatCode="_-* #,##0.00\ _€_-;\-* #,##0.00\ _€_-;_-* &quot;-&quot;??\ _€_-;_-@_-"/>
    <numFmt numFmtId="165" formatCode="_-* #,##0.0_-;\-* #,##0.0_-;_-* &quot;-&quot;??_-;_-@_-"/>
    <numFmt numFmtId="166" formatCode="0.000"/>
    <numFmt numFmtId="167" formatCode="_-* #,##0.0000_-;\-* #,##0.0000_-;_-* &quot;-&quot;??_-;_-@_-"/>
    <numFmt numFmtId="168" formatCode="0.0"/>
  </numFmts>
  <fonts count="46">
    <font>
      <sz val="11"/>
      <color theme="1"/>
      <name val="Franklin Gothic Book"/>
      <family val="2"/>
      <scheme val="minor"/>
    </font>
    <font>
      <sz val="11"/>
      <color theme="1"/>
      <name val="Franklin Gothic Book"/>
      <family val="2"/>
      <charset val="186"/>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b/>
      <vertAlign val="subscript"/>
      <sz val="11"/>
      <color theme="0"/>
      <name val="Franklin Gothic Book"/>
      <family val="2"/>
      <scheme val="minor"/>
    </font>
    <font>
      <sz val="11"/>
      <color theme="1"/>
      <name val="Exo 2"/>
      <charset val="186"/>
    </font>
    <font>
      <b/>
      <sz val="20"/>
      <color rgb="FF164F56"/>
      <name val="Exo 2"/>
      <charset val="186"/>
    </font>
    <font>
      <sz val="20"/>
      <color rgb="FF164F56"/>
      <name val="Exo 2"/>
      <charset val="186"/>
    </font>
    <font>
      <b/>
      <sz val="20"/>
      <color theme="4"/>
      <name val="Exo 2"/>
      <charset val="186"/>
    </font>
    <font>
      <sz val="11"/>
      <color theme="0"/>
      <name val="Exo 2"/>
      <charset val="186"/>
    </font>
    <font>
      <sz val="11"/>
      <name val="Exo 2"/>
      <charset val="186"/>
    </font>
    <font>
      <b/>
      <sz val="11"/>
      <color rgb="FF164F56"/>
      <name val="Exo 2"/>
      <charset val="186"/>
    </font>
    <font>
      <vertAlign val="subscript"/>
      <sz val="11"/>
      <name val="Exo 2"/>
      <charset val="186"/>
    </font>
    <font>
      <sz val="11"/>
      <color theme="1" tint="0.249977111117893"/>
      <name val="Exo 2"/>
      <charset val="186"/>
    </font>
    <font>
      <b/>
      <sz val="14"/>
      <color rgb="FF164F56"/>
      <name val="Exo 2"/>
      <charset val="186"/>
    </font>
    <font>
      <b/>
      <sz val="14"/>
      <color rgb="FF00B050"/>
      <name val="Exo 2"/>
      <charset val="186"/>
    </font>
    <font>
      <sz val="10"/>
      <color theme="1" tint="0.249977111117893"/>
      <name val="Exo 2"/>
      <charset val="186"/>
    </font>
    <font>
      <sz val="9"/>
      <color theme="1" tint="0.249977111117893"/>
      <name val="Exo 2"/>
      <charset val="186"/>
    </font>
    <font>
      <b/>
      <sz val="11"/>
      <color theme="0"/>
      <name val="Exo 2"/>
      <charset val="186"/>
    </font>
    <font>
      <vertAlign val="subscript"/>
      <sz val="11"/>
      <color theme="1" tint="0.249977111117893"/>
      <name val="Exo 2"/>
      <charset val="186"/>
    </font>
    <font>
      <b/>
      <sz val="14"/>
      <color theme="4"/>
      <name val="Exo 2"/>
      <charset val="186"/>
    </font>
    <font>
      <b/>
      <sz val="11"/>
      <color theme="0" tint="-4.9989318521683403E-2"/>
      <name val="Exo 2"/>
      <charset val="186"/>
    </font>
    <font>
      <vertAlign val="subscript"/>
      <sz val="11"/>
      <color theme="0" tint="-4.9989318521683403E-2"/>
      <name val="Exo 2"/>
      <charset val="186"/>
    </font>
    <font>
      <i/>
      <sz val="11"/>
      <color theme="1"/>
      <name val="Exo 2"/>
      <charset val="186"/>
    </font>
    <font>
      <i/>
      <sz val="10"/>
      <color theme="1" tint="0.249977111117893"/>
      <name val="Exo 2"/>
      <charset val="186"/>
    </font>
    <font>
      <sz val="11"/>
      <color rgb="FF000000"/>
      <name val="Exo 2"/>
      <charset val="186"/>
    </font>
    <font>
      <sz val="12"/>
      <color rgb="FF164F56"/>
      <name val="Exo 2"/>
      <charset val="186"/>
    </font>
    <font>
      <b/>
      <sz val="12"/>
      <color rgb="FF164F56"/>
      <name val="Exo 2"/>
      <charset val="186"/>
    </font>
    <font>
      <sz val="14"/>
      <color theme="1"/>
      <name val="Exo 2"/>
      <charset val="186"/>
    </font>
    <font>
      <sz val="12"/>
      <color theme="1"/>
      <name val="Exo 2"/>
      <charset val="186"/>
    </font>
    <font>
      <b/>
      <sz val="12"/>
      <name val="Exo 2"/>
      <charset val="186"/>
    </font>
    <font>
      <b/>
      <vertAlign val="subscript"/>
      <sz val="12"/>
      <name val="Exo 2"/>
      <charset val="186"/>
    </font>
    <font>
      <b/>
      <sz val="11"/>
      <color theme="1"/>
      <name val="Exo 2"/>
      <charset val="186"/>
    </font>
    <font>
      <b/>
      <sz val="11"/>
      <color theme="1" tint="0.249977111117893"/>
      <name val="Exo 2"/>
      <charset val="186"/>
    </font>
    <font>
      <b/>
      <sz val="10"/>
      <color theme="1" tint="0.249977111117893"/>
      <name val="Exo 2"/>
      <charset val="186"/>
    </font>
    <font>
      <vertAlign val="subscript"/>
      <sz val="10"/>
      <color theme="1" tint="0.249977111117893"/>
      <name val="Exo 2"/>
      <charset val="186"/>
    </font>
    <font>
      <b/>
      <vertAlign val="subscript"/>
      <sz val="10"/>
      <color theme="1" tint="0.249977111117893"/>
      <name val="Exo 2"/>
      <charset val="186"/>
    </font>
  </fonts>
  <fills count="14">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
      <patternFill patternType="solid">
        <fgColor theme="7" tint="0.79998168889431442"/>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rgb="FF164F56"/>
        <bgColor indexed="64"/>
      </patternFill>
    </fill>
    <fill>
      <patternFill patternType="solid">
        <fgColor rgb="FFF0F4F7"/>
        <bgColor indexed="64"/>
      </patternFill>
    </fill>
    <fill>
      <patternFill patternType="solid">
        <fgColor rgb="FFF1B718"/>
        <bgColor indexed="64"/>
      </patternFill>
    </fill>
  </fills>
  <borders count="31">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right/>
      <top style="thin">
        <color rgb="FF00B050"/>
      </top>
      <bottom/>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right/>
      <top style="thin">
        <color theme="5"/>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right style="thin">
        <color rgb="FF000000"/>
      </right>
      <top style="thin">
        <color rgb="FF000000"/>
      </top>
      <bottom style="thin">
        <color rgb="FF000000"/>
      </bottom>
      <diagonal/>
    </border>
    <border>
      <left style="thin">
        <color rgb="FF00B050"/>
      </left>
      <right style="thin">
        <color rgb="FF00B050"/>
      </right>
      <top/>
      <bottom style="thin">
        <color rgb="FF00B05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8">
    <xf numFmtId="0" fontId="0" fillId="0" borderId="0"/>
    <xf numFmtId="43" fontId="2" fillId="0" borderId="0" applyFont="0" applyFill="0" applyBorder="0" applyAlignment="0" applyProtection="0"/>
    <xf numFmtId="49" fontId="3" fillId="0" borderId="0">
      <alignment horizontal="left" vertical="top"/>
    </xf>
    <xf numFmtId="0" fontId="5" fillId="2" borderId="2" applyNumberFormat="0">
      <protection locked="0"/>
    </xf>
    <xf numFmtId="0" fontId="4" fillId="4" borderId="0">
      <alignment horizontal="justify" vertical="center" wrapText="1"/>
    </xf>
    <xf numFmtId="165" fontId="6" fillId="3" borderId="0"/>
    <xf numFmtId="165" fontId="5" fillId="4" borderId="0"/>
    <xf numFmtId="49" fontId="7" fillId="0" borderId="0"/>
    <xf numFmtId="43" fontId="2"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8" fillId="5" borderId="9" applyNumberFormat="0" applyAlignment="0" applyProtection="0"/>
    <xf numFmtId="0" fontId="11" fillId="0" borderId="4" applyNumberFormat="0" applyFill="0" applyBorder="0" applyAlignment="0" applyProtection="0"/>
    <xf numFmtId="0" fontId="2" fillId="6" borderId="9" applyNumberFormat="0" applyAlignment="0" applyProtection="0"/>
    <xf numFmtId="0" fontId="9" fillId="4" borderId="0" applyNumberFormat="0" applyFill="0" applyBorder="0" applyAlignment="0" applyProtection="0">
      <alignment horizontal="justify" vertical="center" wrapText="1"/>
    </xf>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cellStyleXfs>
  <cellXfs count="146">
    <xf numFmtId="0" fontId="0" fillId="0" borderId="0" xfId="0"/>
    <xf numFmtId="0" fontId="12" fillId="0" borderId="0" xfId="9"/>
    <xf numFmtId="0" fontId="8" fillId="5" borderId="9" xfId="11"/>
    <xf numFmtId="4" fontId="8" fillId="5" borderId="9" xfId="11" applyNumberFormat="1" applyAlignment="1">
      <alignment wrapText="1"/>
    </xf>
    <xf numFmtId="4" fontId="2" fillId="6" borderId="9" xfId="13" applyNumberFormat="1"/>
    <xf numFmtId="166" fontId="2" fillId="6" borderId="9" xfId="13" applyNumberFormat="1"/>
    <xf numFmtId="0" fontId="9" fillId="0" borderId="0" xfId="14" applyFill="1" applyAlignment="1">
      <alignment horizontal="justify" vertical="center" wrapText="1"/>
    </xf>
    <xf numFmtId="6" fontId="0" fillId="0" borderId="0" xfId="0" applyNumberFormat="1"/>
    <xf numFmtId="0" fontId="0" fillId="0" borderId="9" xfId="0" applyBorder="1"/>
    <xf numFmtId="168" fontId="0" fillId="0" borderId="9" xfId="0" applyNumberFormat="1" applyBorder="1"/>
    <xf numFmtId="0" fontId="8" fillId="5" borderId="9" xfId="11" applyAlignment="1">
      <alignment vertical="center" wrapText="1"/>
    </xf>
    <xf numFmtId="4" fontId="0" fillId="0" borderId="9" xfId="0" applyNumberFormat="1" applyBorder="1"/>
    <xf numFmtId="166" fontId="0" fillId="0" borderId="9" xfId="0" applyNumberFormat="1" applyBorder="1"/>
    <xf numFmtId="0" fontId="0" fillId="0" borderId="20" xfId="0" applyBorder="1"/>
    <xf numFmtId="0" fontId="0" fillId="0" borderId="9" xfId="0" quotePrefix="1" applyBorder="1"/>
    <xf numFmtId="0" fontId="14" fillId="0" borderId="0" xfId="0" applyFont="1" applyProtection="1">
      <protection hidden="1"/>
    </xf>
    <xf numFmtId="0" fontId="14" fillId="13" borderId="23" xfId="0" applyFont="1" applyFill="1" applyBorder="1" applyAlignment="1" applyProtection="1">
      <alignment horizontal="center"/>
      <protection hidden="1"/>
    </xf>
    <xf numFmtId="0" fontId="14" fillId="0" borderId="0" xfId="0" applyFont="1" applyAlignment="1" applyProtection="1">
      <alignment horizontal="left"/>
      <protection hidden="1"/>
    </xf>
    <xf numFmtId="0" fontId="14" fillId="4" borderId="0" xfId="0" applyFont="1" applyFill="1" applyProtection="1">
      <protection hidden="1"/>
    </xf>
    <xf numFmtId="49" fontId="15" fillId="4" borderId="0" xfId="9" applyNumberFormat="1" applyFont="1" applyFill="1" applyAlignment="1" applyProtection="1">
      <alignment horizontal="left" vertical="top"/>
      <protection hidden="1"/>
    </xf>
    <xf numFmtId="49" fontId="17" fillId="4" borderId="0" xfId="9" applyNumberFormat="1" applyFont="1" applyFill="1" applyAlignment="1" applyProtection="1">
      <alignment horizontal="left" vertical="top"/>
      <protection hidden="1"/>
    </xf>
    <xf numFmtId="0" fontId="18" fillId="4" borderId="0" xfId="0" applyFont="1" applyFill="1" applyProtection="1">
      <protection hidden="1"/>
    </xf>
    <xf numFmtId="0" fontId="22" fillId="4" borderId="0" xfId="0" applyFont="1" applyFill="1" applyAlignment="1" applyProtection="1">
      <alignment horizontal="left" vertical="top" wrapText="1"/>
      <protection hidden="1"/>
    </xf>
    <xf numFmtId="49" fontId="23" fillId="4" borderId="0" xfId="2" applyFont="1" applyFill="1" applyAlignment="1" applyProtection="1">
      <alignment vertical="top"/>
      <protection hidden="1"/>
    </xf>
    <xf numFmtId="0" fontId="22" fillId="4" borderId="0" xfId="0" applyFont="1" applyFill="1" applyAlignment="1" applyProtection="1">
      <alignment vertical="top" wrapText="1"/>
      <protection hidden="1"/>
    </xf>
    <xf numFmtId="49" fontId="24" fillId="4" borderId="0" xfId="2" applyFont="1" applyFill="1" applyProtection="1">
      <alignment horizontal="left" vertical="top"/>
      <protection hidden="1"/>
    </xf>
    <xf numFmtId="0" fontId="25" fillId="4" borderId="0" xfId="0" applyFont="1" applyFill="1" applyAlignment="1" applyProtection="1">
      <alignment horizontal="left" vertical="top" wrapText="1"/>
      <protection hidden="1"/>
    </xf>
    <xf numFmtId="0" fontId="22" fillId="4" borderId="0" xfId="14" applyFont="1" applyFill="1" applyAlignment="1" applyProtection="1">
      <alignment horizontal="justify" vertical="center" wrapText="1"/>
      <protection hidden="1"/>
    </xf>
    <xf numFmtId="0" fontId="14" fillId="6" borderId="9" xfId="13" applyFont="1" applyAlignment="1" applyProtection="1">
      <alignment vertical="center"/>
      <protection hidden="1"/>
    </xf>
    <xf numFmtId="0" fontId="25" fillId="4" borderId="0" xfId="4" applyFont="1" applyAlignment="1" applyProtection="1">
      <alignment vertical="center" wrapText="1"/>
      <protection hidden="1"/>
    </xf>
    <xf numFmtId="0" fontId="26" fillId="4" borderId="0" xfId="0" applyFont="1" applyFill="1" applyAlignment="1" applyProtection="1">
      <alignment vertical="center"/>
      <protection hidden="1"/>
    </xf>
    <xf numFmtId="0" fontId="25" fillId="4" borderId="0" xfId="4" applyFont="1" applyProtection="1">
      <alignment horizontal="justify" vertical="center" wrapText="1"/>
      <protection hidden="1"/>
    </xf>
    <xf numFmtId="0" fontId="19" fillId="6" borderId="9" xfId="13" applyNumberFormat="1" applyFont="1" applyAlignment="1" applyProtection="1">
      <alignment horizontal="left"/>
      <protection hidden="1"/>
    </xf>
    <xf numFmtId="43" fontId="14" fillId="6" borderId="9" xfId="13" applyNumberFormat="1" applyFont="1" applyAlignment="1" applyProtection="1">
      <alignment horizontal="left"/>
      <protection hidden="1"/>
    </xf>
    <xf numFmtId="43" fontId="14" fillId="6" borderId="24" xfId="13" applyNumberFormat="1" applyFont="1" applyBorder="1" applyAlignment="1" applyProtection="1">
      <alignment horizontal="left"/>
      <protection hidden="1"/>
    </xf>
    <xf numFmtId="0" fontId="19" fillId="4" borderId="0" xfId="14" applyFont="1" applyFill="1" applyAlignment="1" applyProtection="1">
      <alignment horizontal="left" vertical="center" wrapText="1"/>
      <protection hidden="1"/>
    </xf>
    <xf numFmtId="43" fontId="14" fillId="13" borderId="21" xfId="15" quotePrefix="1" applyNumberFormat="1" applyFont="1" applyFill="1" applyBorder="1" applyAlignment="1" applyProtection="1">
      <alignment horizontal="left" vertical="center"/>
      <protection locked="0"/>
    </xf>
    <xf numFmtId="43" fontId="14" fillId="6" borderId="25" xfId="13" applyNumberFormat="1" applyFont="1" applyBorder="1" applyAlignment="1" applyProtection="1">
      <alignment horizontal="left"/>
      <protection hidden="1"/>
    </xf>
    <xf numFmtId="0" fontId="22" fillId="0" borderId="0" xfId="14" applyFont="1" applyFill="1" applyAlignment="1" applyProtection="1">
      <protection hidden="1"/>
    </xf>
    <xf numFmtId="0" fontId="25" fillId="4" borderId="0" xfId="4" quotePrefix="1" applyFont="1" applyProtection="1">
      <alignment horizontal="justify" vertical="center" wrapText="1"/>
      <protection hidden="1"/>
    </xf>
    <xf numFmtId="0" fontId="22" fillId="4" borderId="0" xfId="14" applyFont="1" applyFill="1" applyAlignment="1" applyProtection="1">
      <protection hidden="1"/>
    </xf>
    <xf numFmtId="0" fontId="27" fillId="5" borderId="9" xfId="11" applyFont="1" applyAlignment="1" applyProtection="1">
      <alignment horizontal="center" vertical="center"/>
      <protection hidden="1"/>
    </xf>
    <xf numFmtId="0" fontId="27" fillId="5" borderId="9" xfId="11" applyFont="1" applyAlignment="1" applyProtection="1">
      <protection hidden="1"/>
    </xf>
    <xf numFmtId="43" fontId="14" fillId="6" borderId="9" xfId="13" applyNumberFormat="1" applyFont="1" applyProtection="1">
      <protection hidden="1"/>
    </xf>
    <xf numFmtId="9" fontId="14" fillId="6" borderId="9" xfId="13" applyNumberFormat="1" applyFont="1" applyProtection="1">
      <protection hidden="1"/>
    </xf>
    <xf numFmtId="0" fontId="25" fillId="4" borderId="7" xfId="0" applyFont="1" applyFill="1" applyBorder="1" applyAlignment="1" applyProtection="1">
      <alignment horizontal="left"/>
      <protection hidden="1"/>
    </xf>
    <xf numFmtId="0" fontId="25" fillId="4" borderId="6" xfId="0" applyFont="1" applyFill="1" applyBorder="1" applyAlignment="1" applyProtection="1">
      <alignment horizontal="left"/>
      <protection hidden="1"/>
    </xf>
    <xf numFmtId="0" fontId="25" fillId="4" borderId="8" xfId="0" applyFont="1" applyFill="1" applyBorder="1" applyAlignment="1" applyProtection="1">
      <alignment horizontal="left"/>
      <protection hidden="1"/>
    </xf>
    <xf numFmtId="0" fontId="25" fillId="4" borderId="0" xfId="0" applyFont="1" applyFill="1" applyAlignment="1" applyProtection="1">
      <alignment horizontal="left"/>
      <protection hidden="1"/>
    </xf>
    <xf numFmtId="43" fontId="25" fillId="4" borderId="0" xfId="8" applyFont="1" applyFill="1" applyBorder="1" applyProtection="1">
      <protection hidden="1"/>
    </xf>
    <xf numFmtId="9" fontId="25" fillId="4" borderId="0" xfId="8" applyNumberFormat="1" applyFont="1" applyFill="1" applyBorder="1" applyProtection="1">
      <protection hidden="1"/>
    </xf>
    <xf numFmtId="43" fontId="22" fillId="4" borderId="0" xfId="8" applyFont="1" applyFill="1" applyBorder="1" applyProtection="1">
      <protection hidden="1"/>
    </xf>
    <xf numFmtId="0" fontId="25" fillId="4" borderId="0" xfId="0" applyFont="1" applyFill="1" applyAlignment="1" applyProtection="1">
      <alignment horizontal="left" vertical="top"/>
      <protection hidden="1"/>
    </xf>
    <xf numFmtId="49" fontId="29" fillId="4" borderId="0" xfId="2" applyFont="1" applyFill="1" applyAlignment="1" applyProtection="1">
      <alignment vertical="top"/>
      <protection hidden="1"/>
    </xf>
    <xf numFmtId="0" fontId="30" fillId="11" borderId="21" xfId="17" applyFont="1" applyFill="1" applyBorder="1" applyAlignment="1" applyProtection="1">
      <alignment horizontal="center" vertical="center"/>
      <protection hidden="1"/>
    </xf>
    <xf numFmtId="0" fontId="27" fillId="5" borderId="10" xfId="11" applyFont="1" applyBorder="1" applyAlignment="1" applyProtection="1">
      <alignment horizontal="center" vertical="center"/>
      <protection hidden="1"/>
    </xf>
    <xf numFmtId="0" fontId="22" fillId="4" borderId="0" xfId="0" applyFont="1" applyFill="1" applyProtection="1">
      <protection hidden="1"/>
    </xf>
    <xf numFmtId="0" fontId="22" fillId="4" borderId="0" xfId="14" applyFont="1" applyFill="1" applyBorder="1" applyAlignment="1" applyProtection="1">
      <alignment horizontal="justify" vertical="center" wrapText="1"/>
      <protection hidden="1"/>
    </xf>
    <xf numFmtId="43" fontId="14" fillId="13" borderId="21" xfId="15" applyNumberFormat="1" applyFont="1" applyFill="1" applyBorder="1" applyProtection="1">
      <protection locked="0"/>
    </xf>
    <xf numFmtId="0" fontId="14" fillId="12" borderId="21" xfId="16" quotePrefix="1" applyFont="1" applyFill="1" applyBorder="1" applyAlignment="1" applyProtection="1">
      <alignment horizontal="center" vertical="center" wrapText="1"/>
      <protection hidden="1"/>
    </xf>
    <xf numFmtId="43" fontId="14" fillId="6" borderId="10" xfId="13" applyNumberFormat="1" applyFont="1" applyBorder="1" applyProtection="1">
      <protection hidden="1"/>
    </xf>
    <xf numFmtId="0" fontId="25" fillId="4" borderId="5" xfId="4" quotePrefix="1" applyFont="1" applyBorder="1" applyAlignment="1" applyProtection="1">
      <alignment horizontal="center" vertical="center" wrapText="1"/>
      <protection hidden="1"/>
    </xf>
    <xf numFmtId="0" fontId="32" fillId="12" borderId="21" xfId="16" applyFont="1" applyFill="1" applyBorder="1" applyAlignment="1" applyProtection="1">
      <alignment horizontal="left" vertical="center"/>
      <protection hidden="1"/>
    </xf>
    <xf numFmtId="0" fontId="14" fillId="12" borderId="21" xfId="16" applyFont="1" applyFill="1" applyBorder="1" applyAlignment="1" applyProtection="1">
      <alignment horizontal="left" vertical="center" wrapText="1"/>
      <protection hidden="1"/>
    </xf>
    <xf numFmtId="0" fontId="14" fillId="12" borderId="21" xfId="16" applyFont="1" applyFill="1" applyBorder="1" applyAlignment="1" applyProtection="1">
      <alignment horizontal="center" vertical="center" wrapText="1"/>
      <protection hidden="1"/>
    </xf>
    <xf numFmtId="43" fontId="14" fillId="7" borderId="10" xfId="13" applyNumberFormat="1" applyFont="1" applyFill="1" applyBorder="1" applyProtection="1">
      <protection hidden="1"/>
    </xf>
    <xf numFmtId="0" fontId="32" fillId="12" borderId="21" xfId="16" applyFont="1" applyFill="1" applyBorder="1" applyAlignment="1" applyProtection="1">
      <alignment horizontal="left" vertical="center" wrapText="1"/>
      <protection hidden="1"/>
    </xf>
    <xf numFmtId="0" fontId="28" fillId="4" borderId="0" xfId="14" applyFont="1" applyFill="1" applyAlignment="1" applyProtection="1">
      <alignment horizontal="justify" vertical="center" wrapText="1"/>
      <protection hidden="1"/>
    </xf>
    <xf numFmtId="43" fontId="14" fillId="7" borderId="0" xfId="13" applyNumberFormat="1" applyFont="1" applyFill="1" applyBorder="1" applyProtection="1">
      <protection hidden="1"/>
    </xf>
    <xf numFmtId="0" fontId="25" fillId="4" borderId="0" xfId="4" quotePrefix="1" applyFont="1" applyAlignment="1" applyProtection="1">
      <alignment horizontal="center" vertical="center" wrapText="1"/>
      <protection hidden="1"/>
    </xf>
    <xf numFmtId="43" fontId="22" fillId="4" borderId="6" xfId="8" applyFont="1" applyFill="1" applyBorder="1" applyProtection="1">
      <protection hidden="1"/>
    </xf>
    <xf numFmtId="0" fontId="25" fillId="4" borderId="6" xfId="4" quotePrefix="1" applyFont="1" applyBorder="1" applyAlignment="1" applyProtection="1">
      <alignment horizontal="center" vertical="center" wrapText="1"/>
      <protection hidden="1"/>
    </xf>
    <xf numFmtId="0" fontId="34" fillId="0" borderId="0" xfId="0" applyFont="1" applyProtection="1">
      <protection hidden="1"/>
    </xf>
    <xf numFmtId="49" fontId="39" fillId="4" borderId="0" xfId="12" applyNumberFormat="1" applyFont="1" applyFill="1" applyBorder="1" applyAlignment="1" applyProtection="1">
      <alignment horizontal="left" vertical="top"/>
      <protection hidden="1"/>
    </xf>
    <xf numFmtId="0" fontId="25" fillId="0" borderId="0" xfId="4" applyFont="1" applyFill="1" applyProtection="1">
      <alignment horizontal="justify" vertical="center" wrapText="1"/>
      <protection hidden="1"/>
    </xf>
    <xf numFmtId="43" fontId="41" fillId="12" borderId="21" xfId="16" applyNumberFormat="1" applyFont="1" applyFill="1" applyBorder="1" applyAlignment="1" applyProtection="1">
      <alignment horizontal="center" vertical="center"/>
      <protection hidden="1"/>
    </xf>
    <xf numFmtId="0" fontId="41" fillId="12" borderId="21" xfId="16" applyFont="1" applyFill="1" applyBorder="1" applyAlignment="1" applyProtection="1">
      <alignment horizontal="center" vertical="center" wrapText="1"/>
      <protection hidden="1"/>
    </xf>
    <xf numFmtId="43" fontId="42" fillId="2" borderId="8" xfId="8" applyFont="1" applyFill="1" applyBorder="1" applyProtection="1">
      <protection hidden="1"/>
    </xf>
    <xf numFmtId="0" fontId="43" fillId="4" borderId="5" xfId="4" applyFont="1" applyBorder="1" applyAlignment="1" applyProtection="1">
      <alignment horizontal="center" vertical="center" wrapText="1"/>
      <protection hidden="1"/>
    </xf>
    <xf numFmtId="0" fontId="25" fillId="4" borderId="0" xfId="0" applyFont="1" applyFill="1" applyAlignment="1" applyProtection="1">
      <alignment horizontal="justify" vertical="center" wrapText="1"/>
      <protection hidden="1"/>
    </xf>
    <xf numFmtId="43" fontId="42" fillId="2" borderId="27" xfId="8" applyFont="1" applyFill="1" applyBorder="1" applyProtection="1">
      <protection hidden="1"/>
    </xf>
    <xf numFmtId="0" fontId="43" fillId="4" borderId="27" xfId="4" applyFont="1" applyBorder="1" applyAlignment="1" applyProtection="1">
      <alignment horizontal="center" vertical="center" wrapText="1"/>
      <protection hidden="1"/>
    </xf>
    <xf numFmtId="43" fontId="42" fillId="2" borderId="5" xfId="8" applyFont="1" applyFill="1" applyBorder="1" applyProtection="1">
      <protection hidden="1"/>
    </xf>
    <xf numFmtId="0" fontId="27" fillId="5" borderId="0" xfId="11" applyFont="1" applyBorder="1" applyAlignment="1" applyProtection="1">
      <alignment vertical="center" wrapText="1"/>
      <protection hidden="1"/>
    </xf>
    <xf numFmtId="0" fontId="27" fillId="5" borderId="10" xfId="11" applyFont="1" applyBorder="1" applyAlignment="1" applyProtection="1">
      <alignment horizontal="center" vertical="center" wrapText="1"/>
      <protection hidden="1"/>
    </xf>
    <xf numFmtId="0" fontId="27" fillId="5" borderId="9" xfId="11" applyFont="1" applyAlignment="1" applyProtection="1">
      <alignment horizontal="center" vertical="center" wrapText="1"/>
      <protection hidden="1"/>
    </xf>
    <xf numFmtId="3" fontId="14" fillId="7" borderId="9" xfId="13" applyNumberFormat="1" applyFont="1" applyFill="1" applyAlignment="1" applyProtection="1">
      <alignment horizontal="center" vertical="center" wrapText="1"/>
      <protection hidden="1"/>
    </xf>
    <xf numFmtId="0" fontId="25" fillId="4" borderId="0" xfId="0" applyFont="1" applyFill="1" applyAlignment="1" applyProtection="1">
      <alignment horizontal="left" vertical="center"/>
      <protection hidden="1"/>
    </xf>
    <xf numFmtId="0" fontId="27" fillId="5" borderId="10" xfId="11" applyFont="1" applyBorder="1" applyAlignment="1" applyProtection="1">
      <alignment vertical="center" wrapText="1"/>
      <protection hidden="1"/>
    </xf>
    <xf numFmtId="0" fontId="27" fillId="5" borderId="9" xfId="11" applyFont="1" applyAlignment="1" applyProtection="1">
      <alignment vertical="center" wrapText="1"/>
      <protection hidden="1"/>
    </xf>
    <xf numFmtId="0" fontId="14" fillId="4" borderId="1" xfId="0" applyFont="1" applyFill="1" applyBorder="1" applyAlignment="1" applyProtection="1">
      <alignment vertical="center" wrapText="1"/>
      <protection hidden="1"/>
    </xf>
    <xf numFmtId="0" fontId="14" fillId="4" borderId="10" xfId="0" applyFont="1" applyFill="1" applyBorder="1" applyAlignment="1" applyProtection="1">
      <alignment vertical="center" wrapText="1"/>
      <protection hidden="1"/>
    </xf>
    <xf numFmtId="43" fontId="14" fillId="0" borderId="0" xfId="8" applyFont="1" applyProtection="1">
      <protection hidden="1"/>
    </xf>
    <xf numFmtId="167" fontId="14" fillId="0" borderId="0" xfId="8" applyNumberFormat="1" applyFont="1" applyProtection="1">
      <protection hidden="1"/>
    </xf>
    <xf numFmtId="0" fontId="30" fillId="11" borderId="29" xfId="17" applyFont="1" applyFill="1" applyBorder="1" applyAlignment="1" applyProtection="1">
      <alignment horizontal="center" vertical="center"/>
      <protection hidden="1"/>
    </xf>
    <xf numFmtId="0" fontId="32" fillId="12" borderId="30" xfId="16" applyFont="1" applyFill="1" applyBorder="1" applyAlignment="1" applyProtection="1">
      <alignment horizontal="left" vertical="center"/>
      <protection hidden="1"/>
    </xf>
    <xf numFmtId="0" fontId="32" fillId="12" borderId="23" xfId="16" applyFont="1" applyFill="1" applyBorder="1" applyAlignment="1" applyProtection="1">
      <alignment horizontal="left" vertical="center"/>
      <protection hidden="1"/>
    </xf>
    <xf numFmtId="0" fontId="32" fillId="12" borderId="23" xfId="16" applyFont="1" applyFill="1" applyBorder="1" applyAlignment="1" applyProtection="1">
      <alignment horizontal="left" vertical="center" wrapText="1"/>
      <protection hidden="1"/>
    </xf>
    <xf numFmtId="0" fontId="32" fillId="12" borderId="26" xfId="16" applyFont="1" applyFill="1" applyBorder="1" applyAlignment="1" applyProtection="1">
      <alignment horizontal="left" vertical="center" wrapText="1"/>
      <protection hidden="1"/>
    </xf>
    <xf numFmtId="0" fontId="25" fillId="4" borderId="0" xfId="4" quotePrefix="1" applyFont="1" applyAlignment="1" applyProtection="1">
      <alignment horizontal="left" vertical="center" wrapText="1"/>
      <protection hidden="1"/>
    </xf>
    <xf numFmtId="0" fontId="33" fillId="4" borderId="0" xfId="0" applyFont="1" applyFill="1" applyAlignment="1" applyProtection="1">
      <alignment horizontal="left" vertical="center"/>
      <protection hidden="1"/>
    </xf>
    <xf numFmtId="0" fontId="14" fillId="0" borderId="0" xfId="0" applyFont="1" applyAlignment="1" applyProtection="1">
      <alignment horizontal="left" vertical="center"/>
      <protection hidden="1"/>
    </xf>
    <xf numFmtId="0" fontId="14" fillId="4" borderId="0" xfId="0" applyFont="1" applyFill="1" applyAlignment="1" applyProtection="1">
      <alignment horizontal="left" vertical="center"/>
      <protection hidden="1"/>
    </xf>
    <xf numFmtId="164" fontId="14" fillId="0" borderId="0" xfId="0" applyNumberFormat="1" applyFont="1" applyAlignment="1" applyProtection="1">
      <alignment horizontal="left" vertical="center"/>
      <protection hidden="1"/>
    </xf>
    <xf numFmtId="0" fontId="19" fillId="4" borderId="0" xfId="0" applyFont="1" applyFill="1" applyAlignment="1" applyProtection="1">
      <alignment horizontal="left" vertical="top" wrapText="1"/>
      <protection hidden="1"/>
    </xf>
    <xf numFmtId="0" fontId="14" fillId="0" borderId="0" xfId="0" applyFont="1" applyAlignment="1" applyProtection="1">
      <alignment horizontal="center" wrapText="1"/>
      <protection hidden="1"/>
    </xf>
    <xf numFmtId="0" fontId="25" fillId="4" borderId="7" xfId="0" applyFont="1" applyFill="1" applyBorder="1" applyAlignment="1" applyProtection="1">
      <alignment horizontal="left"/>
      <protection hidden="1"/>
    </xf>
    <xf numFmtId="0" fontId="25" fillId="4" borderId="6" xfId="0" applyFont="1" applyFill="1" applyBorder="1" applyAlignment="1" applyProtection="1">
      <alignment horizontal="left"/>
      <protection hidden="1"/>
    </xf>
    <xf numFmtId="0" fontId="25" fillId="4" borderId="8" xfId="0" applyFont="1" applyFill="1" applyBorder="1" applyAlignment="1" applyProtection="1">
      <alignment horizontal="left"/>
      <protection hidden="1"/>
    </xf>
    <xf numFmtId="0" fontId="25" fillId="4" borderId="7" xfId="0" applyFont="1" applyFill="1" applyBorder="1" applyAlignment="1" applyProtection="1">
      <alignment horizontal="left" vertical="top"/>
      <protection hidden="1"/>
    </xf>
    <xf numFmtId="0" fontId="25" fillId="4" borderId="6" xfId="0" applyFont="1" applyFill="1" applyBorder="1" applyAlignment="1" applyProtection="1">
      <alignment horizontal="left" vertical="top"/>
      <protection hidden="1"/>
    </xf>
    <xf numFmtId="0" fontId="25" fillId="4" borderId="8" xfId="0" applyFont="1" applyFill="1" applyBorder="1" applyAlignment="1" applyProtection="1">
      <alignment horizontal="left" vertical="top"/>
      <protection hidden="1"/>
    </xf>
    <xf numFmtId="0" fontId="14" fillId="12" borderId="21" xfId="16" applyFont="1" applyFill="1" applyBorder="1" applyAlignment="1" applyProtection="1">
      <alignment horizontal="left" vertical="center"/>
      <protection hidden="1"/>
    </xf>
    <xf numFmtId="0" fontId="14" fillId="12" borderId="28" xfId="16" applyFont="1" applyFill="1" applyBorder="1" applyAlignment="1" applyProtection="1">
      <alignment horizontal="left" vertical="center"/>
      <protection hidden="1"/>
    </xf>
    <xf numFmtId="0" fontId="30" fillId="11" borderId="21" xfId="17" applyFont="1" applyFill="1" applyBorder="1" applyAlignment="1" applyProtection="1">
      <alignment horizontal="left"/>
      <protection hidden="1"/>
    </xf>
    <xf numFmtId="49" fontId="24" fillId="4" borderId="0" xfId="2" applyFont="1" applyFill="1" applyProtection="1">
      <alignment horizontal="left" vertical="top"/>
      <protection hidden="1"/>
    </xf>
    <xf numFmtId="0" fontId="27" fillId="5" borderId="9" xfId="11" applyFont="1" applyAlignment="1" applyProtection="1">
      <alignment horizontal="center" vertical="center"/>
      <protection hidden="1"/>
    </xf>
    <xf numFmtId="49" fontId="35" fillId="4" borderId="0" xfId="12" applyNumberFormat="1" applyFont="1" applyFill="1" applyBorder="1" applyAlignment="1" applyProtection="1">
      <alignment horizontal="left" vertical="top"/>
      <protection hidden="1"/>
    </xf>
    <xf numFmtId="0" fontId="14" fillId="12" borderId="21" xfId="16" applyFont="1" applyFill="1" applyBorder="1" applyAlignment="1" applyProtection="1">
      <alignment horizontal="left" vertical="center" wrapText="1"/>
      <protection hidden="1"/>
    </xf>
    <xf numFmtId="49" fontId="36" fillId="4" borderId="0" xfId="12" applyNumberFormat="1" applyFont="1" applyFill="1" applyBorder="1" applyAlignment="1" applyProtection="1">
      <alignment horizontal="center" vertical="center" wrapText="1"/>
      <protection hidden="1"/>
    </xf>
    <xf numFmtId="0" fontId="27" fillId="5" borderId="11" xfId="11" applyFont="1" applyBorder="1" applyAlignment="1" applyProtection="1">
      <alignment horizontal="center" vertical="center" wrapText="1"/>
      <protection hidden="1"/>
    </xf>
    <xf numFmtId="0" fontId="14" fillId="4" borderId="1" xfId="13" applyFont="1" applyFill="1" applyBorder="1" applyAlignment="1" applyProtection="1">
      <alignment horizontal="center" vertical="center" wrapText="1"/>
      <protection hidden="1"/>
    </xf>
    <xf numFmtId="0" fontId="14" fillId="4" borderId="10" xfId="13" applyFont="1" applyFill="1" applyBorder="1" applyAlignment="1" applyProtection="1">
      <alignment horizontal="center" vertical="center" wrapText="1"/>
      <protection hidden="1"/>
    </xf>
    <xf numFmtId="49" fontId="39" fillId="4" borderId="0" xfId="12" applyNumberFormat="1" applyFont="1" applyFill="1" applyBorder="1" applyAlignment="1" applyProtection="1">
      <alignment horizontal="left" vertical="top"/>
      <protection hidden="1"/>
    </xf>
    <xf numFmtId="0" fontId="14" fillId="12" borderId="21" xfId="16" applyFont="1" applyFill="1" applyBorder="1" applyAlignment="1" applyProtection="1">
      <alignment horizontal="left"/>
      <protection hidden="1"/>
    </xf>
    <xf numFmtId="0" fontId="25" fillId="4" borderId="17" xfId="0" applyFont="1" applyFill="1" applyBorder="1" applyAlignment="1" applyProtection="1">
      <alignment horizontal="left"/>
      <protection hidden="1"/>
    </xf>
    <xf numFmtId="0" fontId="25" fillId="4" borderId="18" xfId="0" applyFont="1" applyFill="1" applyBorder="1" applyAlignment="1" applyProtection="1">
      <alignment horizontal="left"/>
      <protection hidden="1"/>
    </xf>
    <xf numFmtId="0" fontId="25" fillId="4" borderId="19" xfId="0" applyFont="1" applyFill="1" applyBorder="1" applyAlignment="1" applyProtection="1">
      <alignment horizontal="left"/>
      <protection hidden="1"/>
    </xf>
    <xf numFmtId="0" fontId="27" fillId="5" borderId="10" xfId="11" applyFont="1" applyBorder="1" applyAlignment="1" applyProtection="1">
      <alignment horizontal="center" vertical="center" wrapText="1"/>
      <protection hidden="1"/>
    </xf>
    <xf numFmtId="0" fontId="25" fillId="4" borderId="13" xfId="0" applyFont="1" applyFill="1" applyBorder="1" applyAlignment="1" applyProtection="1">
      <alignment horizontal="left" vertical="center"/>
      <protection hidden="1"/>
    </xf>
    <xf numFmtId="0" fontId="25" fillId="4" borderId="12" xfId="0" applyFont="1" applyFill="1" applyBorder="1" applyAlignment="1" applyProtection="1">
      <alignment horizontal="left" vertical="center"/>
      <protection hidden="1"/>
    </xf>
    <xf numFmtId="0" fontId="25" fillId="4" borderId="14" xfId="0" applyFont="1" applyFill="1" applyBorder="1" applyAlignment="1" applyProtection="1">
      <alignment horizontal="left" vertical="center"/>
      <protection hidden="1"/>
    </xf>
    <xf numFmtId="0" fontId="25" fillId="4" borderId="15" xfId="0" applyFont="1" applyFill="1" applyBorder="1" applyAlignment="1" applyProtection="1">
      <alignment horizontal="left" vertical="center"/>
      <protection hidden="1"/>
    </xf>
    <xf numFmtId="0" fontId="25" fillId="4" borderId="0" xfId="0" applyFont="1" applyFill="1" applyAlignment="1" applyProtection="1">
      <alignment horizontal="left" vertical="center"/>
      <protection hidden="1"/>
    </xf>
    <xf numFmtId="0" fontId="25" fillId="4" borderId="16" xfId="0" applyFont="1" applyFill="1" applyBorder="1" applyAlignment="1" applyProtection="1">
      <alignment horizontal="left" vertical="center"/>
      <protection hidden="1"/>
    </xf>
    <xf numFmtId="0" fontId="25" fillId="4" borderId="17" xfId="0" applyFont="1" applyFill="1" applyBorder="1" applyAlignment="1" applyProtection="1">
      <alignment horizontal="left" vertical="center"/>
      <protection hidden="1"/>
    </xf>
    <xf numFmtId="0" fontId="25" fillId="4" borderId="18" xfId="0" applyFont="1" applyFill="1" applyBorder="1" applyAlignment="1" applyProtection="1">
      <alignment horizontal="left" vertical="center"/>
      <protection hidden="1"/>
    </xf>
    <xf numFmtId="0" fontId="25" fillId="4" borderId="19" xfId="0" applyFont="1" applyFill="1" applyBorder="1" applyAlignment="1" applyProtection="1">
      <alignment horizontal="left" vertical="center"/>
      <protection hidden="1"/>
    </xf>
    <xf numFmtId="0" fontId="14" fillId="0" borderId="22" xfId="0" applyFont="1" applyBorder="1" applyAlignment="1" applyProtection="1">
      <alignment horizontal="left"/>
      <protection hidden="1"/>
    </xf>
    <xf numFmtId="0" fontId="14" fillId="0" borderId="0" xfId="0" applyFont="1" applyAlignment="1" applyProtection="1">
      <alignment horizontal="left"/>
      <protection hidden="1"/>
    </xf>
    <xf numFmtId="0" fontId="14" fillId="4" borderId="1" xfId="0" applyFont="1" applyFill="1" applyBorder="1" applyAlignment="1" applyProtection="1">
      <alignment horizontal="left" vertical="center" wrapText="1"/>
      <protection hidden="1"/>
    </xf>
    <xf numFmtId="0" fontId="14" fillId="4" borderId="10" xfId="0" applyFont="1" applyFill="1" applyBorder="1" applyAlignment="1" applyProtection="1">
      <alignment horizontal="left" vertical="center" wrapText="1"/>
      <protection hidden="1"/>
    </xf>
    <xf numFmtId="0" fontId="14" fillId="7" borderId="1" xfId="13" applyFont="1" applyFill="1" applyBorder="1" applyAlignment="1" applyProtection="1">
      <alignment horizontal="center" vertical="center" wrapText="1"/>
      <protection hidden="1"/>
    </xf>
    <xf numFmtId="0" fontId="14" fillId="7" borderId="10" xfId="13" applyFont="1" applyFill="1" applyBorder="1" applyAlignment="1" applyProtection="1">
      <alignment horizontal="center" vertical="center" wrapText="1"/>
      <protection hidden="1"/>
    </xf>
    <xf numFmtId="3" fontId="14" fillId="7" borderId="1" xfId="13" applyNumberFormat="1" applyFont="1" applyFill="1" applyBorder="1" applyAlignment="1" applyProtection="1">
      <alignment horizontal="center" vertical="center" wrapText="1"/>
      <protection hidden="1"/>
    </xf>
    <xf numFmtId="3" fontId="14" fillId="7" borderId="10" xfId="13" applyNumberFormat="1" applyFont="1" applyFill="1" applyBorder="1" applyAlignment="1" applyProtection="1">
      <alignment horizontal="center" vertical="center" wrapText="1"/>
      <protection hidden="1"/>
    </xf>
  </cellXfs>
  <cellStyles count="18">
    <cellStyle name="20% - Accent4" xfId="15" builtinId="42"/>
    <cellStyle name="20% - Accent5" xfId="16" builtinId="46"/>
    <cellStyle name="40% - Accent5" xfId="17" builtinId="47"/>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Title" xfId="9" builtinId="15" customBuiltin="1"/>
    <cellStyle name="Werte" xfId="6" xr:uid="{00000000-0005-0000-0000-00000E000000}"/>
  </cellStyles>
  <dxfs count="2">
    <dxf>
      <font>
        <color rgb="FFFF0000"/>
      </font>
    </dxf>
    <dxf>
      <fill>
        <patternFill>
          <bgColor rgb="FFF0F4F7"/>
        </patternFill>
      </fill>
    </dxf>
  </dxfs>
  <tableStyles count="0" defaultTableStyle="TableStyleMedium2" defaultPivotStyle="PivotStyleLight16"/>
  <colors>
    <mruColors>
      <color rgb="FF164F56"/>
      <color rgb="FFF1B718"/>
      <color rgb="FFF0F4F7"/>
      <color rgb="FFC2FECD"/>
      <color rgb="FFD6F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50</xdr:row>
      <xdr:rowOff>38100</xdr:rowOff>
    </xdr:from>
    <xdr:to>
      <xdr:col>14</xdr:col>
      <xdr:colOff>542925</xdr:colOff>
      <xdr:row>52</xdr:row>
      <xdr:rowOff>76200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23550" t="53998" r="20050" b="7755"/>
        <a:stretch/>
      </xdr:blipFill>
      <xdr:spPr>
        <a:xfrm>
          <a:off x="5734050" y="6915150"/>
          <a:ext cx="3581400" cy="447675"/>
        </a:xfrm>
        <a:prstGeom prst="rect">
          <a:avLst/>
        </a:prstGeom>
      </xdr:spPr>
    </xdr:pic>
    <xdr:clientData/>
  </xdr:twoCellAnchor>
  <xdr:twoCellAnchor editAs="oneCell">
    <xdr:from>
      <xdr:col>6</xdr:col>
      <xdr:colOff>171449</xdr:colOff>
      <xdr:row>35</xdr:row>
      <xdr:rowOff>190500</xdr:rowOff>
    </xdr:from>
    <xdr:to>
      <xdr:col>14</xdr:col>
      <xdr:colOff>1038224</xdr:colOff>
      <xdr:row>37</xdr:row>
      <xdr:rowOff>152399</xdr:rowOff>
    </xdr:to>
    <xdr:pic>
      <xdr:nvPicPr>
        <xdr:cNvPr id="3" name="Grafik 1">
          <a:extLst>
            <a:ext uri="{FF2B5EF4-FFF2-40B4-BE49-F238E27FC236}">
              <a16:creationId xmlns:a16="http://schemas.microsoft.com/office/drawing/2014/main" id="{8D814793-A637-483E-B53A-C1C3C158D1B4}"/>
            </a:ext>
          </a:extLst>
        </xdr:cNvPr>
        <xdr:cNvPicPr>
          <a:picLocks noChangeAspect="1"/>
        </xdr:cNvPicPr>
      </xdr:nvPicPr>
      <xdr:blipFill rotWithShape="1">
        <a:blip xmlns:r="http://schemas.openxmlformats.org/officeDocument/2006/relationships" r:embed="rId1"/>
        <a:srcRect l="21749" t="5695" r="10301" b="62567"/>
        <a:stretch/>
      </xdr:blipFill>
      <xdr:spPr>
        <a:xfrm>
          <a:off x="5495924" y="6000750"/>
          <a:ext cx="4314825" cy="371474"/>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78"/>
  <sheetViews>
    <sheetView showGridLines="0" tabSelected="1" zoomScaleNormal="100" workbookViewId="0">
      <selection activeCell="B4" sqref="B4:K4"/>
    </sheetView>
  </sheetViews>
  <sheetFormatPr defaultColWidth="10.88671875" defaultRowHeight="14.25"/>
  <cols>
    <col min="1" max="1" width="1.21875" style="15" customWidth="1"/>
    <col min="2" max="2" width="18.88671875" style="15" customWidth="1"/>
    <col min="3" max="3" width="26.77734375" style="15" customWidth="1"/>
    <col min="4" max="4" width="15.21875" style="15" customWidth="1"/>
    <col min="5" max="5" width="32.77734375" style="15" hidden="1" customWidth="1"/>
    <col min="6" max="6" width="9.109375" style="15" hidden="1" customWidth="1"/>
    <col min="7" max="7" width="5.21875" style="15" customWidth="1"/>
    <col min="8" max="14" width="5" style="15" customWidth="1"/>
    <col min="15" max="15" width="36" style="15" customWidth="1"/>
    <col min="16" max="16" width="7.21875" style="15" customWidth="1"/>
    <col min="17" max="17" width="24.77734375" style="15" customWidth="1"/>
    <col min="18" max="18" width="12.5546875" style="15" customWidth="1"/>
    <col min="19" max="16384" width="10.88671875" style="15"/>
  </cols>
  <sheetData>
    <row r="1" spans="1:18">
      <c r="B1" s="16"/>
      <c r="C1" s="138" t="s">
        <v>0</v>
      </c>
      <c r="D1" s="139"/>
    </row>
    <row r="2" spans="1:18">
      <c r="B2" s="17"/>
      <c r="C2" s="17"/>
      <c r="D2" s="17"/>
    </row>
    <row r="3" spans="1:18" ht="26.25">
      <c r="A3" s="18"/>
      <c r="B3" s="19" t="s">
        <v>159</v>
      </c>
      <c r="C3" s="20"/>
      <c r="D3" s="20"/>
      <c r="E3" s="20"/>
      <c r="F3" s="20"/>
      <c r="G3" s="20"/>
      <c r="H3" s="20"/>
      <c r="I3" s="20"/>
      <c r="J3" s="20"/>
      <c r="K3" s="20"/>
      <c r="L3" s="20"/>
      <c r="O3" s="20"/>
      <c r="P3" s="21"/>
    </row>
    <row r="4" spans="1:18" ht="102" customHeight="1">
      <c r="A4" s="18"/>
      <c r="B4" s="104" t="s">
        <v>160</v>
      </c>
      <c r="C4" s="104"/>
      <c r="D4" s="104"/>
      <c r="E4" s="104"/>
      <c r="F4" s="104"/>
      <c r="G4" s="104"/>
      <c r="H4" s="104"/>
      <c r="I4" s="104"/>
      <c r="J4" s="104"/>
      <c r="K4" s="104"/>
      <c r="L4" s="22"/>
      <c r="O4" s="22"/>
      <c r="P4" s="18"/>
    </row>
    <row r="5" spans="1:18" ht="24" customHeight="1">
      <c r="A5" s="18"/>
      <c r="B5" s="23" t="s">
        <v>1</v>
      </c>
      <c r="C5" s="24"/>
      <c r="D5" s="22"/>
      <c r="E5" s="22"/>
      <c r="F5" s="22"/>
      <c r="G5" s="22"/>
      <c r="H5" s="22"/>
      <c r="I5" s="22"/>
      <c r="J5" s="22"/>
      <c r="K5" s="22"/>
      <c r="L5" s="22"/>
      <c r="M5" s="22"/>
      <c r="N5" s="22"/>
      <c r="O5" s="22"/>
      <c r="P5" s="18"/>
    </row>
    <row r="6" spans="1:18" ht="18" hidden="1">
      <c r="A6" s="18"/>
      <c r="B6" s="115" t="s">
        <v>2</v>
      </c>
      <c r="C6" s="115"/>
      <c r="D6" s="115"/>
      <c r="E6" s="115"/>
      <c r="F6" s="115"/>
      <c r="G6" s="115"/>
      <c r="H6" s="26"/>
      <c r="I6" s="26"/>
      <c r="J6" s="26"/>
      <c r="K6" s="26"/>
      <c r="L6" s="26"/>
      <c r="M6" s="26"/>
      <c r="N6" s="26"/>
      <c r="O6" s="26"/>
      <c r="P6" s="26"/>
    </row>
    <row r="7" spans="1:18" ht="18" hidden="1">
      <c r="A7" s="18"/>
      <c r="B7" s="25"/>
      <c r="C7" s="25"/>
      <c r="D7" s="25"/>
      <c r="E7" s="25"/>
      <c r="F7" s="25"/>
      <c r="G7" s="25"/>
      <c r="H7" s="26"/>
      <c r="I7" s="26"/>
      <c r="J7" s="26"/>
      <c r="K7" s="26"/>
      <c r="L7" s="26"/>
      <c r="M7" s="26"/>
      <c r="N7" s="26"/>
      <c r="O7" s="26"/>
      <c r="P7" s="26"/>
    </row>
    <row r="8" spans="1:18" hidden="1">
      <c r="A8" s="18"/>
      <c r="B8" s="27" t="s">
        <v>3</v>
      </c>
      <c r="C8" s="28"/>
      <c r="D8" s="29"/>
      <c r="E8" s="30" t="s">
        <v>4</v>
      </c>
      <c r="F8" s="29"/>
      <c r="G8" s="18"/>
      <c r="H8" s="29"/>
      <c r="I8" s="29"/>
      <c r="J8" s="29"/>
      <c r="K8" s="29"/>
      <c r="L8" s="29"/>
      <c r="M8" s="29"/>
      <c r="N8" s="29"/>
      <c r="O8" s="29"/>
      <c r="P8" s="31"/>
    </row>
    <row r="9" spans="1:18" hidden="1">
      <c r="A9" s="18"/>
      <c r="B9" s="27" t="s">
        <v>5</v>
      </c>
      <c r="C9" s="32"/>
      <c r="D9" s="29"/>
      <c r="E9" s="30" t="s">
        <v>6</v>
      </c>
      <c r="F9" s="29"/>
      <c r="G9" s="18"/>
      <c r="H9" s="29"/>
      <c r="I9" s="29"/>
      <c r="J9" s="29"/>
      <c r="K9" s="29"/>
      <c r="L9" s="29"/>
      <c r="M9" s="29"/>
      <c r="N9" s="29"/>
      <c r="O9" s="29"/>
      <c r="P9" s="31"/>
    </row>
    <row r="10" spans="1:18" ht="28.5" hidden="1">
      <c r="A10" s="18"/>
      <c r="B10" s="27" t="s">
        <v>7</v>
      </c>
      <c r="C10" s="33"/>
      <c r="D10" s="29"/>
      <c r="E10" s="30" t="s">
        <v>8</v>
      </c>
      <c r="F10" s="29"/>
      <c r="G10" s="18"/>
      <c r="H10" s="29"/>
      <c r="I10" s="29"/>
      <c r="J10" s="29"/>
      <c r="K10" s="29"/>
      <c r="L10" s="29"/>
      <c r="M10" s="29"/>
      <c r="N10" s="29"/>
      <c r="O10" s="29"/>
      <c r="P10" s="31"/>
    </row>
    <row r="11" spans="1:18" hidden="1">
      <c r="A11" s="18"/>
      <c r="B11" s="27" t="s">
        <v>9</v>
      </c>
      <c r="C11" s="34"/>
      <c r="D11" s="29"/>
      <c r="E11" s="30" t="s">
        <v>10</v>
      </c>
      <c r="F11" s="29"/>
      <c r="G11" s="18"/>
      <c r="H11" s="29"/>
      <c r="I11" s="29"/>
      <c r="J11" s="29"/>
      <c r="K11" s="29"/>
      <c r="L11" s="29"/>
      <c r="M11" s="29"/>
      <c r="N11" s="29"/>
      <c r="O11" s="29"/>
      <c r="P11" s="31"/>
    </row>
    <row r="12" spans="1:18" ht="42.75">
      <c r="A12" s="18"/>
      <c r="B12" s="35" t="s">
        <v>11</v>
      </c>
      <c r="C12" s="36"/>
      <c r="D12" s="29"/>
      <c r="E12" s="30" t="s">
        <v>12</v>
      </c>
      <c r="F12" s="29"/>
      <c r="G12" s="18"/>
      <c r="H12" s="29"/>
      <c r="I12" s="29"/>
      <c r="J12" s="29"/>
      <c r="K12" s="29"/>
      <c r="L12" s="29"/>
      <c r="M12" s="29"/>
      <c r="N12" s="29"/>
      <c r="O12" s="29"/>
      <c r="P12" s="31"/>
      <c r="Q12" s="105" t="s">
        <v>25</v>
      </c>
      <c r="R12" s="105"/>
    </row>
    <row r="13" spans="1:18" hidden="1">
      <c r="A13" s="18"/>
      <c r="B13" s="27" t="s">
        <v>13</v>
      </c>
      <c r="C13" s="37"/>
      <c r="D13" s="29"/>
      <c r="E13" s="30" t="s">
        <v>14</v>
      </c>
      <c r="F13" s="29"/>
      <c r="G13" s="18"/>
      <c r="H13" s="29"/>
      <c r="I13" s="29"/>
      <c r="J13" s="29"/>
      <c r="K13" s="29"/>
      <c r="L13" s="29"/>
      <c r="M13" s="29"/>
      <c r="N13" s="29"/>
      <c r="O13" s="29"/>
      <c r="P13" s="31"/>
    </row>
    <row r="14" spans="1:18" hidden="1">
      <c r="A14" s="18"/>
      <c r="B14" s="38"/>
      <c r="C14" s="18"/>
      <c r="D14" s="39"/>
      <c r="E14" s="18"/>
      <c r="F14" s="18"/>
      <c r="G14" s="31"/>
      <c r="H14" s="31"/>
      <c r="I14" s="31"/>
      <c r="J14" s="31"/>
      <c r="K14" s="31"/>
      <c r="L14" s="31"/>
      <c r="M14" s="31"/>
      <c r="N14" s="31"/>
      <c r="O14" s="31"/>
      <c r="P14" s="31"/>
    </row>
    <row r="15" spans="1:18" ht="15" hidden="1">
      <c r="A15" s="18"/>
      <c r="B15" s="40"/>
      <c r="C15" s="116" t="s">
        <v>15</v>
      </c>
      <c r="D15" s="116"/>
      <c r="E15" s="116"/>
      <c r="F15" s="116"/>
      <c r="G15" s="31"/>
      <c r="H15" s="31"/>
      <c r="I15" s="31"/>
      <c r="J15" s="31"/>
      <c r="K15" s="31"/>
      <c r="L15" s="31"/>
      <c r="M15" s="31"/>
      <c r="N15" s="31"/>
      <c r="O15" s="31"/>
      <c r="P15" s="31"/>
    </row>
    <row r="16" spans="1:18" ht="15" hidden="1">
      <c r="A16" s="18"/>
      <c r="B16" s="40"/>
      <c r="C16" s="41" t="s">
        <v>16</v>
      </c>
      <c r="D16" s="41" t="s">
        <v>17</v>
      </c>
      <c r="E16" s="41" t="s">
        <v>18</v>
      </c>
      <c r="F16" s="41" t="s">
        <v>17</v>
      </c>
      <c r="G16" s="31"/>
      <c r="H16" s="42" t="s">
        <v>19</v>
      </c>
      <c r="I16" s="42"/>
      <c r="J16" s="42"/>
      <c r="K16" s="42"/>
      <c r="L16" s="42"/>
      <c r="M16" s="42"/>
      <c r="N16" s="42"/>
      <c r="O16" s="42"/>
      <c r="P16" s="31"/>
    </row>
    <row r="17" spans="1:18" hidden="1">
      <c r="A17" s="18"/>
      <c r="B17" s="40"/>
      <c r="C17" s="43"/>
      <c r="D17" s="44"/>
      <c r="E17" s="43"/>
      <c r="F17" s="44"/>
      <c r="G17" s="31"/>
      <c r="H17" s="106" t="s">
        <v>20</v>
      </c>
      <c r="I17" s="107"/>
      <c r="J17" s="107"/>
      <c r="K17" s="107"/>
      <c r="L17" s="107"/>
      <c r="M17" s="107"/>
      <c r="N17" s="108"/>
      <c r="O17" s="48"/>
      <c r="P17" s="31"/>
    </row>
    <row r="18" spans="1:18" hidden="1">
      <c r="A18" s="18"/>
      <c r="B18" s="40"/>
      <c r="C18" s="43"/>
      <c r="D18" s="44"/>
      <c r="E18" s="43"/>
      <c r="F18" s="44"/>
      <c r="G18" s="31"/>
      <c r="H18" s="106" t="s">
        <v>20</v>
      </c>
      <c r="I18" s="107"/>
      <c r="J18" s="107"/>
      <c r="K18" s="107"/>
      <c r="L18" s="107"/>
      <c r="M18" s="107"/>
      <c r="N18" s="108"/>
      <c r="O18" s="48"/>
      <c r="P18" s="31"/>
    </row>
    <row r="19" spans="1:18" hidden="1">
      <c r="A19" s="18"/>
      <c r="B19" s="40"/>
      <c r="C19" s="43"/>
      <c r="D19" s="44"/>
      <c r="E19" s="43"/>
      <c r="F19" s="44"/>
      <c r="G19" s="31"/>
      <c r="H19" s="106" t="s">
        <v>20</v>
      </c>
      <c r="I19" s="107"/>
      <c r="J19" s="107"/>
      <c r="K19" s="107"/>
      <c r="L19" s="107"/>
      <c r="M19" s="107"/>
      <c r="N19" s="108"/>
      <c r="O19" s="48"/>
      <c r="P19" s="31"/>
    </row>
    <row r="20" spans="1:18" hidden="1">
      <c r="A20" s="18"/>
      <c r="B20" s="40"/>
      <c r="C20" s="43"/>
      <c r="D20" s="44"/>
      <c r="E20" s="43"/>
      <c r="F20" s="44"/>
      <c r="G20" s="31"/>
      <c r="H20" s="106" t="s">
        <v>20</v>
      </c>
      <c r="I20" s="107"/>
      <c r="J20" s="107"/>
      <c r="K20" s="107"/>
      <c r="L20" s="107"/>
      <c r="M20" s="107"/>
      <c r="N20" s="108"/>
      <c r="O20" s="48"/>
      <c r="P20" s="31"/>
    </row>
    <row r="21" spans="1:18" hidden="1">
      <c r="A21" s="18"/>
      <c r="B21" s="40"/>
      <c r="C21" s="43"/>
      <c r="D21" s="44"/>
      <c r="E21" s="43"/>
      <c r="F21" s="44"/>
      <c r="G21" s="31"/>
      <c r="H21" s="106" t="s">
        <v>20</v>
      </c>
      <c r="I21" s="107"/>
      <c r="J21" s="107"/>
      <c r="K21" s="107"/>
      <c r="L21" s="107"/>
      <c r="M21" s="107"/>
      <c r="N21" s="108"/>
      <c r="O21" s="48"/>
      <c r="P21" s="31"/>
    </row>
    <row r="22" spans="1:18" hidden="1">
      <c r="A22" s="18"/>
      <c r="B22" s="40"/>
      <c r="C22" s="49" t="s">
        <v>21</v>
      </c>
      <c r="D22" s="50">
        <f>SUM(D17:D21)</f>
        <v>0</v>
      </c>
      <c r="E22" s="49" t="s">
        <v>21</v>
      </c>
      <c r="F22" s="50">
        <f>SUM(F17:F21)</f>
        <v>0</v>
      </c>
      <c r="G22" s="31"/>
      <c r="H22" s="45" t="s">
        <v>22</v>
      </c>
      <c r="I22" s="46"/>
      <c r="K22" s="46"/>
      <c r="L22" s="46"/>
      <c r="M22" s="46"/>
      <c r="N22" s="47"/>
      <c r="O22" s="48"/>
      <c r="P22" s="31"/>
    </row>
    <row r="23" spans="1:18" ht="18.75" hidden="1">
      <c r="A23" s="18"/>
      <c r="B23" s="18"/>
      <c r="C23" s="27" t="s">
        <v>161</v>
      </c>
      <c r="D23" s="51">
        <f>IF($C$8="National values",(IFERROR($D$17*INDEX('National Values'!$C$3:$C$37,MATCH($C$17,'National Values'!$A$3:$A$37,0)),0)+IFERROR($D$18*INDEX('National Values'!$C$3:$C$37,MATCH($C$18,'National Values'!$A$3:$A$37,0)),0)+IFERROR($D$19*INDEX('National Values'!$C$3:$C$37,MATCH($C$19,'National Values'!$A$3:$A$37,0)),0)+IFERROR($D$20*INDEX('National Values'!$C$3:$C$37,MATCH($C$20,'National Values'!$A$3:$A$37,0)),0)+IFERROR($D$21*INDEX('National Values'!$C$3:$C$37,MATCH($C$21,'National Values'!$A$3:$A$37,0)),0)),(IFERROR($D$17*INDEX('EU Values'!$C$3:$C$37,MATCH($C$17,'EU Values'!$A$3:$A$37,0)),0)+IFERROR($D$18*INDEX('EU Values'!$C$3:$C$37,MATCH($C$18,'EU Values'!$A$3:$A$37,0)),0)+IFERROR($D$19*INDEX('EU Values'!$C$3:$C$37,MATCH($C$19,'EU Values'!$A$3:$A$37,0)),0)+IFERROR($D$20*INDEX('EU Values'!$C$3:$C$37,MATCH($C$20,'EU Values'!$A$3:$A$37,0)),0)+IFERROR($D$21*INDEX('EU Values'!$C$3:$C$37,MATCH($C$21,'EU Values'!$A$3:$A$37,0)),0)))</f>
        <v>0</v>
      </c>
      <c r="E23" s="27" t="s">
        <v>162</v>
      </c>
      <c r="F23" s="51">
        <f>IF($C$8="National values",IFERROR($F$17*INDEX('National Values'!$C$3:$C$37,MATCH($E$17,'National Values'!$A$3:$A$37,0)),0)+IFERROR($F$18*INDEX('National Values'!$C$3:$C$37,MATCH($E$18,'National Values'!$A$3:$A$37,0)),0)+IFERROR($F$19*INDEX('National Values'!$C$3:$C$37,MATCH($E$19,'National Values'!$A$3:$A$37,0)),0)+IFERROR($F$20*INDEX('National Values'!$C$3:$C$37,MATCH($E$20,'National Values'!$A$3:$A$37,0)),0)+IFERROR($F$21*INDEX('National Values'!$C$3:$C$37,MATCH($E$21,'National Values'!$A$3:$A$37,0)),0),IFERROR($F$17*INDEX('EU Values'!$C$3:$C$37,MATCH($E$17,'EU Values'!$A$3:$A$37,0)),0)+IFERROR($F$18*INDEX('EU Values'!$C$3:$C$37,MATCH($E$18,'EU Values'!$A$3:$A$37,0)),0)+IFERROR($F$19*INDEX('EU Values'!$C$3:$C$37,MATCH($E$19,'EU Values'!$A$3:$A$37,0)),0)+IFERROR($F$20*INDEX('EU Values'!$C$3:$C$37,MATCH($E$20,'EU Values'!$A$3:$A$37,0)),0)+IFERROR($F$21*INDEX('EU Values'!$C$3:$C$37,MATCH($E$21,'EU Values'!$A$3:$A$37,0)),0))</f>
        <v>0</v>
      </c>
      <c r="G23" s="18"/>
      <c r="H23" s="109" t="s">
        <v>23</v>
      </c>
      <c r="I23" s="110"/>
      <c r="J23" s="110"/>
      <c r="K23" s="110"/>
      <c r="L23" s="110"/>
      <c r="M23" s="110"/>
      <c r="N23" s="111"/>
      <c r="O23" s="52"/>
      <c r="P23" s="39"/>
    </row>
    <row r="24" spans="1:18" ht="18.75" hidden="1">
      <c r="A24" s="18"/>
      <c r="B24" s="18"/>
      <c r="C24" s="27" t="s">
        <v>163</v>
      </c>
      <c r="D24" s="51">
        <f>IF($C$8="National values",(IFERROR($D$17*INDEX('National Values'!$B$3:$B$37,MATCH($C$17,'National Values'!$A$3:$A$37,0)),0)+IFERROR($D$18*INDEX('National Values'!$B$3:$B$37,MATCH($C$18,'National Values'!$A$3:$A$37,0)),0)+IFERROR($D$19*INDEX('National Values'!$B$3:$B$37,MATCH($C$19,'National Values'!$A$3:$A$37,0)),0)+IFERROR($D$20*INDEX('National Values'!$B$3:$B$37,MATCH($C$20,'National Values'!$A$3:$A$37,0)),0)+IFERROR($D$21*INDEX('National Values'!$B$3:$B$37,MATCH($C$21,'National Values'!$A$3:$A$37,0)),0)),(IFERROR($D$17*INDEX('EU Values'!$B$3:$B$37,MATCH($C$17,'EU Values'!$A$3:$A$37,0)),0)+IFERROR($D$18*INDEX('EU Values'!$B$3:$B$37,MATCH($C$18,'EU Values'!$A$3:$A$37,0)),0)+IFERROR($D$19*INDEX('EU Values'!$B$3:$B$37,MATCH($C$19,'EU Values'!$A$3:$A$37,0)),0)+IFERROR($D$20*INDEX('EU Values'!$B$3:$B$37,MATCH($C$20,'EU Values'!$A$3:$A$37,0)),0)+IFERROR($D$21*INDEX('EU Values'!$B$3:$B$37,MATCH($C$21,'EU Values'!$A$3:$A$37,0)),0)))</f>
        <v>0</v>
      </c>
      <c r="E24" s="27" t="s">
        <v>164</v>
      </c>
      <c r="F24" s="51">
        <f>IF($C$8="National values",IFERROR($F$17*INDEX('National Values'!$B$3:$B$37,MATCH($E$17,'National Values'!$A$3:$A$37,0)),0)+IFERROR($F$18*INDEX('National Values'!$B$3:$B$37,MATCH($E$18,'National Values'!$A$3:$A$37,0)),0)+IFERROR($F$19*INDEX('National Values'!$B$3:$B$37,MATCH($E$19,'National Values'!$A$3:$A$37,0)),0)+IFERROR($F$20*INDEX('National Values'!$B$3:$B$37,MATCH($E$20,'National Values'!$A$3:$A$37,0)),0)+IFERROR($F$21*INDEX('National Values'!$B$3:$B$37,MATCH($E$21,'National Values'!$A$3:$A$37,0)),0),IFERROR($F$17*INDEX('EU Values'!$B$3:$B$37,MATCH($E$17,'EU Values'!$A$3:$A$37,0)),0)+IFERROR($F$18*INDEX('EU Values'!$B$3:$B$37,MATCH($E$18,'EU Values'!$A$3:$A$37,0)),0)+IFERROR($F$19*INDEX('EU Values'!$B$3:$B$37,MATCH($E$19,'EU Values'!$A$3:$A$37,0)),0)+IFERROR($F$20*INDEX('EU Values'!$B$3:$B$37,MATCH($E$20,'EU Values'!$A$3:$A$37,0)),0)+IFERROR($F$21*INDEX('EU Values'!$B$3:$B$37,MATCH($E$21,'EU Values'!$A$3:$A$37,0)),0))</f>
        <v>0</v>
      </c>
      <c r="G24" s="18"/>
      <c r="H24" s="109" t="s">
        <v>24</v>
      </c>
      <c r="I24" s="110"/>
      <c r="J24" s="110"/>
      <c r="K24" s="110"/>
      <c r="L24" s="110"/>
      <c r="M24" s="110"/>
      <c r="N24" s="111"/>
      <c r="O24" s="52"/>
      <c r="P24" s="39"/>
    </row>
    <row r="25" spans="1:18" ht="8.25" customHeight="1">
      <c r="A25" s="18"/>
      <c r="B25" s="53"/>
      <c r="C25" s="18"/>
      <c r="D25" s="39"/>
      <c r="E25" s="18"/>
      <c r="F25" s="18"/>
      <c r="G25" s="31"/>
      <c r="H25" s="31"/>
      <c r="I25" s="31"/>
      <c r="J25" s="31"/>
      <c r="K25" s="31"/>
      <c r="L25" s="31"/>
      <c r="M25" s="31"/>
      <c r="N25" s="31"/>
      <c r="O25" s="31"/>
      <c r="P25" s="31"/>
    </row>
    <row r="26" spans="1:18" ht="18.75">
      <c r="A26" s="18"/>
      <c r="B26" s="40"/>
      <c r="C26" s="54" t="s">
        <v>26</v>
      </c>
      <c r="D26" s="54" t="s">
        <v>157</v>
      </c>
      <c r="E26" s="55" t="s">
        <v>27</v>
      </c>
      <c r="F26" s="41" t="s">
        <v>28</v>
      </c>
      <c r="G26" s="18"/>
      <c r="H26" s="114" t="s">
        <v>29</v>
      </c>
      <c r="I26" s="114"/>
      <c r="J26" s="114"/>
      <c r="K26" s="114"/>
      <c r="L26" s="114"/>
      <c r="M26" s="114"/>
      <c r="N26" s="114"/>
      <c r="O26" s="94" t="s">
        <v>30</v>
      </c>
      <c r="P26" s="56"/>
      <c r="Q26" s="54" t="s">
        <v>31</v>
      </c>
      <c r="R26" s="54" t="s">
        <v>165</v>
      </c>
    </row>
    <row r="27" spans="1:18">
      <c r="A27" s="18"/>
      <c r="B27" s="57" t="s">
        <v>32</v>
      </c>
      <c r="C27" s="58"/>
      <c r="D27" s="59" t="s">
        <v>33</v>
      </c>
      <c r="E27" s="60"/>
      <c r="F27" s="61" t="s">
        <v>34</v>
      </c>
      <c r="G27" s="18"/>
      <c r="H27" s="112" t="s">
        <v>35</v>
      </c>
      <c r="I27" s="112"/>
      <c r="J27" s="112"/>
      <c r="K27" s="112"/>
      <c r="L27" s="112"/>
      <c r="M27" s="112"/>
      <c r="N27" s="113"/>
      <c r="O27" s="96" t="s">
        <v>36</v>
      </c>
      <c r="P27" s="99"/>
      <c r="Q27" s="63" t="s">
        <v>37</v>
      </c>
      <c r="R27" s="64">
        <v>0.28000000000000003</v>
      </c>
    </row>
    <row r="28" spans="1:18" ht="18.75">
      <c r="A28" s="18"/>
      <c r="B28" s="57" t="s">
        <v>166</v>
      </c>
      <c r="C28" s="58"/>
      <c r="D28" s="59" t="s">
        <v>38</v>
      </c>
      <c r="E28" s="60"/>
      <c r="F28" s="61" t="s">
        <v>38</v>
      </c>
      <c r="G28" s="18"/>
      <c r="H28" s="112" t="s">
        <v>39</v>
      </c>
      <c r="I28" s="112"/>
      <c r="J28" s="112"/>
      <c r="K28" s="112"/>
      <c r="L28" s="112"/>
      <c r="M28" s="112"/>
      <c r="N28" s="113"/>
      <c r="O28" s="96" t="s">
        <v>40</v>
      </c>
      <c r="P28" s="99"/>
      <c r="Q28" s="63" t="s">
        <v>41</v>
      </c>
      <c r="R28" s="64">
        <v>0.28000000000000003</v>
      </c>
    </row>
    <row r="29" spans="1:18" ht="28.5">
      <c r="A29" s="18"/>
      <c r="B29" s="27" t="s">
        <v>42</v>
      </c>
      <c r="C29" s="58"/>
      <c r="D29" s="59" t="s">
        <v>42</v>
      </c>
      <c r="E29" s="65" t="str">
        <f>IFERROR(INDEX('EU Values'!$B$56:$B$64,MATCH($C$11,'EU Values'!$A$56:$A$64,0)),"-")</f>
        <v>-</v>
      </c>
      <c r="F29" s="61" t="s">
        <v>42</v>
      </c>
      <c r="G29" s="18"/>
      <c r="H29" s="112" t="s">
        <v>43</v>
      </c>
      <c r="I29" s="112"/>
      <c r="J29" s="112"/>
      <c r="K29" s="112"/>
      <c r="L29" s="112"/>
      <c r="M29" s="112"/>
      <c r="N29" s="113"/>
      <c r="O29" s="97" t="s">
        <v>44</v>
      </c>
      <c r="P29" s="99"/>
      <c r="Q29" s="63" t="s">
        <v>45</v>
      </c>
      <c r="R29" s="64">
        <v>0.12</v>
      </c>
    </row>
    <row r="30" spans="1:18" ht="18.75">
      <c r="A30" s="18"/>
      <c r="B30" s="67" t="s">
        <v>167</v>
      </c>
      <c r="C30" s="58"/>
      <c r="D30" s="59" t="s">
        <v>46</v>
      </c>
      <c r="E30" s="65" t="str">
        <f>IFERROR(INDEX('EU Values'!C41:C44,MATCH(C9,'EU Values'!A41:A44,0)),"-")</f>
        <v>-</v>
      </c>
      <c r="F30" s="61" t="s">
        <v>46</v>
      </c>
      <c r="G30" s="18"/>
      <c r="H30" s="112" t="s">
        <v>47</v>
      </c>
      <c r="I30" s="112"/>
      <c r="J30" s="112"/>
      <c r="K30" s="112"/>
      <c r="L30" s="112"/>
      <c r="M30" s="112"/>
      <c r="N30" s="112"/>
      <c r="O30" s="95" t="s">
        <v>40</v>
      </c>
      <c r="P30" s="99"/>
      <c r="Q30" s="63" t="s">
        <v>48</v>
      </c>
      <c r="R30" s="64">
        <v>0.12</v>
      </c>
    </row>
    <row r="31" spans="1:18" ht="18.75">
      <c r="A31" s="18"/>
      <c r="B31" s="27" t="s">
        <v>168</v>
      </c>
      <c r="C31" s="58"/>
      <c r="D31" s="59" t="s">
        <v>46</v>
      </c>
      <c r="E31" s="65" t="str">
        <f>IFERROR(INDEX('EU Values'!D41:E44,MATCH(C9,'EU Values'!A41:A44,0),MATCH(C10,'EU Values'!D40:E40,0)),"-")</f>
        <v>-</v>
      </c>
      <c r="F31" s="61" t="s">
        <v>46</v>
      </c>
      <c r="G31" s="18"/>
      <c r="H31" s="112" t="s">
        <v>49</v>
      </c>
      <c r="I31" s="112"/>
      <c r="J31" s="112"/>
      <c r="K31" s="112"/>
      <c r="L31" s="112"/>
      <c r="M31" s="112"/>
      <c r="N31" s="112"/>
      <c r="O31" s="62" t="s">
        <v>40</v>
      </c>
      <c r="P31" s="99"/>
      <c r="Q31" s="63" t="s">
        <v>50</v>
      </c>
      <c r="R31" s="64">
        <v>0.12</v>
      </c>
    </row>
    <row r="32" spans="1:18" ht="28.5">
      <c r="A32" s="18"/>
      <c r="B32" s="27" t="s">
        <v>51</v>
      </c>
      <c r="C32" s="58"/>
      <c r="D32" s="59" t="s">
        <v>52</v>
      </c>
      <c r="E32" s="65">
        <v>0.6</v>
      </c>
      <c r="F32" s="61" t="s">
        <v>34</v>
      </c>
      <c r="G32" s="18"/>
      <c r="H32" s="112" t="s">
        <v>53</v>
      </c>
      <c r="I32" s="112"/>
      <c r="J32" s="112"/>
      <c r="K32" s="112"/>
      <c r="L32" s="112"/>
      <c r="M32" s="112"/>
      <c r="N32" s="112"/>
      <c r="O32" s="66" t="s">
        <v>156</v>
      </c>
      <c r="P32" s="99"/>
      <c r="Q32" s="63" t="s">
        <v>54</v>
      </c>
      <c r="R32" s="64">
        <v>0.12</v>
      </c>
    </row>
    <row r="33" spans="1:17">
      <c r="A33" s="18"/>
      <c r="B33" s="57"/>
      <c r="C33" s="68"/>
      <c r="D33" s="69"/>
      <c r="E33" s="70"/>
      <c r="F33" s="71"/>
      <c r="G33" s="18"/>
      <c r="H33" s="87"/>
      <c r="I33" s="87"/>
      <c r="J33" s="87"/>
      <c r="K33" s="87"/>
      <c r="L33" s="87"/>
      <c r="M33" s="87"/>
      <c r="N33" s="87"/>
      <c r="O33" s="100"/>
      <c r="P33" s="99"/>
      <c r="Q33" s="101"/>
    </row>
    <row r="34" spans="1:17" ht="31.5" customHeight="1">
      <c r="A34" s="18"/>
      <c r="B34" s="57" t="s">
        <v>169</v>
      </c>
      <c r="C34" s="58"/>
      <c r="D34" s="59" t="s">
        <v>52</v>
      </c>
      <c r="E34" s="65" t="str">
        <f>IFERROR(VLOOKUP($C$13,'EU Values'!$A$48:$B$53,2,FALSE),"-")</f>
        <v>-</v>
      </c>
      <c r="F34" s="61" t="s">
        <v>34</v>
      </c>
      <c r="G34" s="18"/>
      <c r="H34" s="118" t="s">
        <v>25</v>
      </c>
      <c r="I34" s="118"/>
      <c r="J34" s="118"/>
      <c r="K34" s="118"/>
      <c r="L34" s="118"/>
      <c r="M34" s="118"/>
      <c r="N34" s="118"/>
      <c r="O34" s="98" t="s">
        <v>55</v>
      </c>
      <c r="P34" s="102"/>
      <c r="Q34" s="103"/>
    </row>
    <row r="35" spans="1:17">
      <c r="A35" s="18"/>
      <c r="B35" s="18"/>
      <c r="C35" s="18"/>
      <c r="D35" s="18"/>
      <c r="E35" s="18"/>
      <c r="F35" s="18"/>
      <c r="G35" s="18"/>
      <c r="H35" s="18"/>
      <c r="I35" s="18"/>
      <c r="J35" s="18"/>
      <c r="K35" s="18"/>
      <c r="L35" s="18"/>
      <c r="M35" s="18"/>
      <c r="N35" s="18"/>
      <c r="O35" s="72"/>
      <c r="P35" s="18"/>
    </row>
    <row r="36" spans="1:17" ht="18">
      <c r="A36" s="18"/>
      <c r="B36" s="23" t="s">
        <v>56</v>
      </c>
      <c r="C36" s="53"/>
      <c r="D36" s="53"/>
      <c r="E36" s="53"/>
      <c r="F36" s="53"/>
      <c r="G36" s="53"/>
      <c r="H36" s="26"/>
      <c r="I36" s="26"/>
      <c r="J36" s="26"/>
      <c r="K36" s="26"/>
      <c r="L36" s="26"/>
      <c r="M36" s="26"/>
      <c r="N36" s="26"/>
      <c r="O36" s="26"/>
      <c r="P36" s="26"/>
    </row>
    <row r="37" spans="1:17">
      <c r="A37" s="18"/>
      <c r="B37" s="18"/>
      <c r="C37" s="18"/>
      <c r="D37" s="39"/>
      <c r="E37" s="18"/>
      <c r="F37" s="18"/>
      <c r="G37" s="31"/>
      <c r="I37" s="31"/>
      <c r="J37" s="31"/>
      <c r="K37" s="31"/>
      <c r="L37" s="31"/>
      <c r="M37" s="31"/>
      <c r="N37" s="31"/>
      <c r="O37" s="31"/>
      <c r="P37" s="31"/>
    </row>
    <row r="38" spans="1:17">
      <c r="A38" s="18"/>
      <c r="B38" s="18"/>
      <c r="C38" s="18"/>
      <c r="D38" s="39"/>
      <c r="E38" s="18"/>
      <c r="F38" s="18"/>
      <c r="G38" s="31"/>
      <c r="H38" s="18"/>
      <c r="I38" s="31"/>
      <c r="J38" s="31"/>
      <c r="K38" s="31"/>
      <c r="L38" s="31"/>
      <c r="M38" s="31"/>
      <c r="N38" s="31"/>
      <c r="O38" s="31"/>
      <c r="P38" s="31"/>
    </row>
    <row r="39" spans="1:17" ht="37.5" customHeight="1">
      <c r="A39" s="18"/>
      <c r="B39" s="117" t="s">
        <v>158</v>
      </c>
      <c r="C39" s="117"/>
      <c r="D39" s="117"/>
      <c r="E39" s="117"/>
      <c r="F39" s="117"/>
      <c r="G39" s="117"/>
      <c r="H39" s="119" t="s">
        <v>170</v>
      </c>
      <c r="I39" s="119"/>
      <c r="J39" s="119"/>
      <c r="K39" s="119"/>
      <c r="L39" s="119"/>
      <c r="M39" s="119"/>
      <c r="N39" s="119"/>
      <c r="O39" s="73"/>
      <c r="P39" s="31"/>
    </row>
    <row r="40" spans="1:17" hidden="1">
      <c r="A40" s="18"/>
      <c r="B40" s="18"/>
      <c r="C40" s="18"/>
      <c r="D40" s="39"/>
      <c r="E40" s="18"/>
      <c r="F40" s="18"/>
      <c r="G40" s="31"/>
      <c r="H40" s="31"/>
      <c r="I40" s="31"/>
      <c r="J40" s="31"/>
      <c r="K40" s="31"/>
      <c r="L40" s="31"/>
      <c r="M40" s="31"/>
      <c r="N40" s="31"/>
      <c r="O40" s="31"/>
      <c r="P40" s="31"/>
    </row>
    <row r="41" spans="1:17" hidden="1">
      <c r="A41" s="18"/>
      <c r="B41" s="18"/>
      <c r="C41" s="18"/>
      <c r="D41" s="39"/>
      <c r="E41" s="18"/>
      <c r="F41" s="18"/>
      <c r="G41" s="31"/>
      <c r="H41" s="31"/>
      <c r="I41" s="31"/>
      <c r="J41" s="31"/>
      <c r="K41" s="31"/>
      <c r="L41" s="31"/>
      <c r="M41" s="31"/>
      <c r="N41" s="31"/>
      <c r="O41" s="31"/>
      <c r="P41" s="31"/>
    </row>
    <row r="42" spans="1:17" ht="15.75" hidden="1">
      <c r="A42" s="18"/>
      <c r="B42" s="123" t="s">
        <v>57</v>
      </c>
      <c r="C42" s="123"/>
      <c r="D42" s="123"/>
      <c r="E42" s="123"/>
      <c r="F42" s="123"/>
      <c r="G42" s="123"/>
      <c r="H42" s="31"/>
      <c r="I42" s="31"/>
      <c r="J42" s="31"/>
      <c r="K42" s="31"/>
      <c r="L42" s="31"/>
      <c r="M42" s="31"/>
      <c r="N42" s="31"/>
      <c r="O42" s="31"/>
      <c r="P42" s="31"/>
    </row>
    <row r="43" spans="1:17" hidden="1">
      <c r="A43" s="18"/>
      <c r="B43" s="18"/>
      <c r="C43" s="18"/>
      <c r="D43" s="39"/>
      <c r="E43" s="18"/>
      <c r="F43" s="18"/>
      <c r="G43" s="31"/>
      <c r="H43" s="31"/>
      <c r="I43" s="31"/>
      <c r="J43" s="31"/>
      <c r="K43" s="31"/>
      <c r="L43" s="31"/>
      <c r="M43" s="31"/>
      <c r="N43" s="31"/>
      <c r="O43" s="31"/>
      <c r="P43" s="31"/>
    </row>
    <row r="44" spans="1:17" hidden="1">
      <c r="A44" s="18"/>
      <c r="B44" s="18"/>
      <c r="C44" s="18"/>
      <c r="D44" s="39"/>
      <c r="E44" s="18"/>
      <c r="F44" s="18"/>
      <c r="G44" s="31"/>
      <c r="H44" s="31"/>
      <c r="I44" s="31"/>
      <c r="J44" s="31"/>
      <c r="K44" s="31"/>
      <c r="L44" s="31"/>
      <c r="M44" s="31"/>
      <c r="N44" s="31"/>
      <c r="O44" s="31"/>
      <c r="P44" s="31"/>
    </row>
    <row r="45" spans="1:17" ht="15.75" hidden="1">
      <c r="A45" s="18"/>
      <c r="B45" s="123" t="s">
        <v>58</v>
      </c>
      <c r="C45" s="123"/>
      <c r="D45" s="123"/>
      <c r="E45" s="123"/>
      <c r="F45" s="123"/>
      <c r="G45" s="123"/>
      <c r="H45" s="31"/>
      <c r="I45" s="31"/>
      <c r="J45" s="31"/>
      <c r="K45" s="31"/>
      <c r="L45" s="31"/>
      <c r="M45" s="74"/>
      <c r="N45" s="31"/>
      <c r="O45" s="31"/>
      <c r="P45" s="31"/>
    </row>
    <row r="46" spans="1:17" hidden="1">
      <c r="A46" s="18"/>
      <c r="B46" s="18"/>
      <c r="C46" s="18"/>
      <c r="D46" s="39"/>
      <c r="E46" s="18"/>
      <c r="F46" s="18"/>
      <c r="G46" s="31"/>
      <c r="H46" s="31"/>
      <c r="I46" s="31"/>
      <c r="J46" s="31"/>
      <c r="K46" s="31"/>
      <c r="L46" s="31"/>
      <c r="M46" s="31"/>
      <c r="N46" s="31"/>
      <c r="O46" s="31"/>
      <c r="P46" s="31"/>
    </row>
    <row r="47" spans="1:17" hidden="1">
      <c r="A47" s="18"/>
      <c r="B47" s="18"/>
      <c r="C47" s="18"/>
      <c r="D47" s="39"/>
      <c r="E47" s="18"/>
      <c r="F47" s="18"/>
      <c r="G47" s="31"/>
      <c r="H47" s="31"/>
      <c r="I47" s="31"/>
      <c r="J47" s="31"/>
      <c r="K47" s="31"/>
      <c r="L47" s="31"/>
      <c r="M47" s="31"/>
      <c r="N47" s="31"/>
      <c r="O47" s="31"/>
      <c r="P47" s="31"/>
    </row>
    <row r="48" spans="1:17" ht="18.75" hidden="1">
      <c r="A48" s="18"/>
      <c r="B48" s="123" t="s">
        <v>171</v>
      </c>
      <c r="C48" s="123"/>
      <c r="D48" s="123"/>
      <c r="E48" s="123"/>
      <c r="F48" s="123"/>
      <c r="G48" s="123"/>
      <c r="H48" s="31"/>
      <c r="I48" s="31"/>
      <c r="J48" s="31"/>
      <c r="K48" s="31"/>
      <c r="L48" s="31"/>
      <c r="M48" s="74"/>
      <c r="N48" s="31"/>
      <c r="O48" s="31"/>
      <c r="P48" s="31"/>
    </row>
    <row r="49" spans="1:16" hidden="1">
      <c r="A49" s="18"/>
      <c r="B49" s="18"/>
      <c r="C49" s="18"/>
      <c r="D49" s="39"/>
      <c r="E49" s="18"/>
      <c r="F49" s="18"/>
      <c r="G49" s="31"/>
      <c r="H49" s="31"/>
      <c r="I49" s="31"/>
      <c r="J49" s="31"/>
      <c r="K49" s="31"/>
      <c r="L49" s="31"/>
      <c r="M49" s="31"/>
      <c r="N49" s="31"/>
      <c r="O49" s="31"/>
      <c r="P49" s="31"/>
    </row>
    <row r="50" spans="1:16" hidden="1">
      <c r="A50" s="18"/>
      <c r="B50" s="18"/>
      <c r="C50" s="18"/>
      <c r="D50" s="39"/>
      <c r="E50" s="18"/>
      <c r="F50" s="18"/>
      <c r="G50" s="31"/>
      <c r="H50" s="31"/>
      <c r="I50" s="31"/>
      <c r="J50" s="31"/>
      <c r="K50" s="31"/>
      <c r="L50" s="31"/>
      <c r="M50" s="31"/>
      <c r="N50" s="31"/>
      <c r="O50" s="31"/>
      <c r="P50" s="31"/>
    </row>
    <row r="51" spans="1:16">
      <c r="A51" s="18"/>
      <c r="H51" s="31"/>
      <c r="I51" s="31"/>
      <c r="J51" s="31"/>
      <c r="K51" s="31"/>
      <c r="L51" s="31"/>
      <c r="M51" s="31"/>
      <c r="N51" s="31"/>
      <c r="O51" s="31"/>
      <c r="P51" s="31"/>
    </row>
    <row r="52" spans="1:16" ht="18">
      <c r="A52" s="18"/>
      <c r="C52" s="53"/>
      <c r="D52" s="53"/>
      <c r="E52" s="53"/>
      <c r="F52" s="53"/>
      <c r="G52" s="53"/>
      <c r="H52" s="31"/>
      <c r="I52" s="31"/>
      <c r="J52" s="31"/>
      <c r="K52" s="31"/>
      <c r="L52" s="31"/>
      <c r="M52" s="31"/>
      <c r="N52" s="31"/>
      <c r="O52" s="31"/>
      <c r="P52" s="31"/>
    </row>
    <row r="53" spans="1:16" ht="18">
      <c r="A53" s="18"/>
      <c r="C53" s="53"/>
      <c r="D53" s="53"/>
      <c r="E53" s="53"/>
      <c r="F53" s="53"/>
      <c r="G53" s="53"/>
      <c r="H53" s="31"/>
      <c r="I53" s="31"/>
      <c r="J53" s="31"/>
      <c r="K53" s="31"/>
      <c r="L53" s="31"/>
      <c r="M53" s="31"/>
      <c r="N53" s="31"/>
      <c r="O53" s="31"/>
      <c r="P53" s="31"/>
    </row>
    <row r="54" spans="1:16" ht="18">
      <c r="A54" s="18"/>
      <c r="B54" s="23" t="s">
        <v>59</v>
      </c>
      <c r="C54" s="25"/>
      <c r="D54" s="25"/>
      <c r="E54" s="25"/>
      <c r="F54" s="25"/>
      <c r="G54" s="25"/>
      <c r="H54" s="31"/>
      <c r="I54" s="31"/>
      <c r="J54" s="31"/>
      <c r="K54" s="31"/>
      <c r="L54" s="31"/>
      <c r="M54" s="31"/>
      <c r="N54" s="31"/>
      <c r="O54" s="31"/>
      <c r="P54" s="31"/>
    </row>
    <row r="55" spans="1:16" ht="15">
      <c r="A55" s="18"/>
      <c r="B55" s="18"/>
      <c r="C55" s="54" t="s">
        <v>60</v>
      </c>
      <c r="D55" s="54" t="s">
        <v>157</v>
      </c>
      <c r="E55" s="55" t="s">
        <v>61</v>
      </c>
      <c r="F55" s="41" t="s">
        <v>28</v>
      </c>
      <c r="G55" s="31"/>
      <c r="H55" s="114" t="s">
        <v>29</v>
      </c>
      <c r="I55" s="114"/>
      <c r="J55" s="114"/>
      <c r="K55" s="114"/>
      <c r="L55" s="114"/>
      <c r="M55" s="114"/>
      <c r="N55" s="114"/>
      <c r="P55" s="31"/>
    </row>
    <row r="56" spans="1:16" ht="15">
      <c r="A56" s="18"/>
      <c r="B56" s="18"/>
      <c r="C56" s="75" t="str">
        <f>IFERROR(IF(C12="Taip",C27*C28*C29*(1/C30-1/C31)*C32*100+(C27*C28*C29*C32*(1/C31)*100*C34),C27*C28*C29*(1/C30-1/C31)*C32*100),"Nepakanka duomenų")</f>
        <v>Nepakanka duomenų</v>
      </c>
      <c r="D56" s="76" t="s">
        <v>62</v>
      </c>
      <c r="E56" s="77" t="str">
        <f>IFERROR(IF(C12="Yes",E27*E28*E29*(1/E30-1/E31)*E32*100+(E27*E28*E29*E32*(1/E31)*100*E34),E27*E28*E29*(1/E30-1/E31)*E32*100),"insufficient data")</f>
        <v>insufficient data</v>
      </c>
      <c r="F56" s="78" t="s">
        <v>63</v>
      </c>
      <c r="G56" s="18"/>
      <c r="H56" s="124" t="s">
        <v>64</v>
      </c>
      <c r="I56" s="124"/>
      <c r="J56" s="124"/>
      <c r="K56" s="124"/>
      <c r="L56" s="124"/>
      <c r="M56" s="124"/>
      <c r="N56" s="124"/>
      <c r="P56" s="31"/>
    </row>
    <row r="57" spans="1:16" ht="15" hidden="1">
      <c r="A57" s="18"/>
      <c r="B57" s="79" t="s">
        <v>65</v>
      </c>
      <c r="C57" s="80" t="str">
        <f>IFERROR(IF(C12="Yes",C27*C28*C29*(1/C30-1/C31)*C32*100+(C27*C28*C29*C32*(1/C31)*100*C34),C27*C28*C29*(1/C30-1/C31)*C32*100),"insufficient data")</f>
        <v>insufficient data</v>
      </c>
      <c r="D57" s="81" t="s">
        <v>63</v>
      </c>
      <c r="E57" s="82" t="str">
        <f>IFERROR(IF(C12="Yes",E27*E28*E29*(1/E30-1/E31)*E32*100+(E27*E28*E29*E32*(1/E31)*100*E34),E27*E28*E29*(1/E30-1/E31)*E32*100),"insufficient data")</f>
        <v>insufficient data</v>
      </c>
      <c r="F57" s="78" t="s">
        <v>63</v>
      </c>
      <c r="G57" s="18"/>
      <c r="H57" s="125" t="s">
        <v>66</v>
      </c>
      <c r="I57" s="126"/>
      <c r="J57" s="126"/>
      <c r="K57" s="126"/>
      <c r="L57" s="126"/>
      <c r="M57" s="126"/>
      <c r="N57" s="127"/>
      <c r="O57" s="48"/>
      <c r="P57" s="31"/>
    </row>
    <row r="58" spans="1:16" ht="15" hidden="1">
      <c r="A58" s="18"/>
      <c r="B58" s="79" t="s">
        <v>67</v>
      </c>
      <c r="C58" s="82" t="str">
        <f>IFERROR(C57*F23,"insufficient data")</f>
        <v>insufficient data</v>
      </c>
      <c r="D58" s="78" t="s">
        <v>63</v>
      </c>
      <c r="E58" s="82" t="str">
        <f>IFERROR(E57*F23,"insufficient data")</f>
        <v>insufficient data</v>
      </c>
      <c r="F58" s="78" t="s">
        <v>63</v>
      </c>
      <c r="G58" s="18"/>
      <c r="H58" s="106" t="s">
        <v>68</v>
      </c>
      <c r="I58" s="107"/>
      <c r="J58" s="107"/>
      <c r="K58" s="107"/>
      <c r="L58" s="107"/>
      <c r="M58" s="107"/>
      <c r="N58" s="108"/>
      <c r="O58" s="48"/>
      <c r="P58" s="31"/>
    </row>
    <row r="59" spans="1:16" ht="15.75" hidden="1">
      <c r="A59" s="18"/>
      <c r="B59" s="79" t="s">
        <v>172</v>
      </c>
      <c r="C59" s="82" t="str">
        <f>IFERROR(C56*F24/10^6,"insufficient data")</f>
        <v>insufficient data</v>
      </c>
      <c r="D59" s="78" t="s">
        <v>173</v>
      </c>
      <c r="E59" s="82" t="str">
        <f>IFERROR(E56*F24/10^6,"insufficient data")</f>
        <v>insufficient data</v>
      </c>
      <c r="F59" s="78" t="s">
        <v>173</v>
      </c>
      <c r="G59" s="18"/>
      <c r="H59" s="106" t="s">
        <v>69</v>
      </c>
      <c r="I59" s="107"/>
      <c r="J59" s="107"/>
      <c r="K59" s="107"/>
      <c r="L59" s="107"/>
      <c r="M59" s="107"/>
      <c r="N59" s="108"/>
      <c r="O59" s="48"/>
      <c r="P59" s="31"/>
    </row>
    <row r="60" spans="1:16" hidden="1">
      <c r="A60" s="18"/>
      <c r="B60" s="18"/>
      <c r="C60" s="18"/>
      <c r="D60" s="39"/>
      <c r="E60" s="18"/>
      <c r="F60" s="18"/>
      <c r="G60" s="31"/>
      <c r="H60" s="31"/>
      <c r="I60" s="31"/>
      <c r="J60" s="31"/>
      <c r="K60" s="31"/>
      <c r="L60" s="31"/>
      <c r="M60" s="31"/>
      <c r="N60" s="31"/>
      <c r="O60" s="31"/>
      <c r="P60" s="31"/>
    </row>
    <row r="61" spans="1:16" ht="18" hidden="1">
      <c r="A61" s="18"/>
      <c r="B61" s="115" t="s">
        <v>70</v>
      </c>
      <c r="C61" s="115"/>
      <c r="D61" s="115"/>
      <c r="E61" s="115"/>
      <c r="F61" s="115"/>
      <c r="G61" s="115"/>
      <c r="H61" s="31"/>
      <c r="I61" s="31"/>
      <c r="J61" s="31"/>
      <c r="K61" s="31"/>
      <c r="L61" s="31"/>
      <c r="M61" s="31"/>
      <c r="N61" s="31"/>
      <c r="O61" s="31"/>
      <c r="P61" s="31"/>
    </row>
    <row r="62" spans="1:16" hidden="1">
      <c r="A62" s="18"/>
      <c r="B62" s="18"/>
      <c r="C62" s="18"/>
      <c r="D62" s="18"/>
      <c r="E62" s="18"/>
      <c r="F62" s="18"/>
      <c r="G62" s="18"/>
      <c r="H62" s="18"/>
      <c r="I62" s="18"/>
      <c r="J62" s="18"/>
      <c r="K62" s="18"/>
      <c r="L62" s="18"/>
      <c r="M62" s="18"/>
      <c r="N62" s="18"/>
      <c r="O62" s="18"/>
      <c r="P62" s="18"/>
    </row>
    <row r="63" spans="1:16" ht="15" hidden="1">
      <c r="A63" s="18"/>
      <c r="B63" s="18"/>
      <c r="C63" s="83" t="s">
        <v>71</v>
      </c>
      <c r="D63" s="83"/>
      <c r="E63" s="120" t="s">
        <v>72</v>
      </c>
      <c r="F63" s="128"/>
      <c r="G63" s="18"/>
      <c r="H63" s="42" t="s">
        <v>19</v>
      </c>
      <c r="I63" s="42"/>
      <c r="J63" s="42"/>
      <c r="K63" s="42"/>
      <c r="L63" s="42"/>
      <c r="M63" s="42"/>
      <c r="N63" s="42"/>
      <c r="O63" s="42"/>
      <c r="P63" s="18"/>
    </row>
    <row r="64" spans="1:16" ht="15" hidden="1">
      <c r="A64" s="18"/>
      <c r="B64" s="18"/>
      <c r="C64" s="83"/>
      <c r="D64" s="83"/>
      <c r="E64" s="84" t="s">
        <v>73</v>
      </c>
      <c r="F64" s="85" t="s">
        <v>74</v>
      </c>
      <c r="G64" s="18"/>
      <c r="H64" s="42"/>
      <c r="I64" s="42"/>
      <c r="J64" s="42"/>
      <c r="K64" s="42"/>
      <c r="L64" s="42"/>
      <c r="M64" s="42"/>
      <c r="N64" s="42"/>
      <c r="O64" s="42"/>
      <c r="P64" s="18"/>
    </row>
    <row r="65" spans="1:16" hidden="1">
      <c r="A65" s="18"/>
      <c r="B65" s="18"/>
      <c r="C65" s="140" t="s">
        <v>75</v>
      </c>
      <c r="D65" s="141"/>
      <c r="E65" s="86">
        <v>188</v>
      </c>
      <c r="F65" s="86">
        <v>244</v>
      </c>
      <c r="G65" s="18"/>
      <c r="H65" s="129" t="s">
        <v>76</v>
      </c>
      <c r="I65" s="130"/>
      <c r="J65" s="130"/>
      <c r="K65" s="130"/>
      <c r="L65" s="130"/>
      <c r="M65" s="130"/>
      <c r="N65" s="131"/>
      <c r="O65" s="87"/>
      <c r="P65" s="18"/>
    </row>
    <row r="66" spans="1:16" hidden="1">
      <c r="A66" s="18"/>
      <c r="B66" s="18"/>
      <c r="C66" s="140" t="s">
        <v>77</v>
      </c>
      <c r="D66" s="141"/>
      <c r="E66" s="86">
        <v>720</v>
      </c>
      <c r="F66" s="86">
        <v>900</v>
      </c>
      <c r="G66" s="18"/>
      <c r="H66" s="132"/>
      <c r="I66" s="133"/>
      <c r="J66" s="133"/>
      <c r="K66" s="133"/>
      <c r="L66" s="133"/>
      <c r="M66" s="133"/>
      <c r="N66" s="134"/>
      <c r="O66" s="87"/>
      <c r="P66" s="18"/>
    </row>
    <row r="67" spans="1:16" hidden="1">
      <c r="A67" s="18"/>
      <c r="B67" s="18"/>
      <c r="C67" s="140" t="s">
        <v>78</v>
      </c>
      <c r="D67" s="141"/>
      <c r="E67" s="86">
        <v>6900</v>
      </c>
      <c r="F67" s="86">
        <v>8280</v>
      </c>
      <c r="G67" s="18"/>
      <c r="H67" s="132"/>
      <c r="I67" s="133"/>
      <c r="J67" s="133"/>
      <c r="K67" s="133"/>
      <c r="L67" s="133"/>
      <c r="M67" s="133"/>
      <c r="N67" s="134"/>
      <c r="O67" s="87"/>
      <c r="P67" s="18"/>
    </row>
    <row r="68" spans="1:16" hidden="1">
      <c r="A68" s="18"/>
      <c r="B68" s="18"/>
      <c r="C68" s="140" t="s">
        <v>79</v>
      </c>
      <c r="D68" s="141"/>
      <c r="E68" s="86">
        <v>28750</v>
      </c>
      <c r="F68" s="86">
        <v>34500</v>
      </c>
      <c r="G68" s="18"/>
      <c r="H68" s="135"/>
      <c r="I68" s="136"/>
      <c r="J68" s="136"/>
      <c r="K68" s="136"/>
      <c r="L68" s="136"/>
      <c r="M68" s="136"/>
      <c r="N68" s="137"/>
      <c r="O68" s="87"/>
      <c r="P68" s="18"/>
    </row>
    <row r="69" spans="1:16" ht="15" hidden="1">
      <c r="A69" s="18"/>
      <c r="B69" s="18"/>
      <c r="C69" s="83" t="s">
        <v>80</v>
      </c>
      <c r="D69" s="83"/>
      <c r="E69" s="120" t="s">
        <v>81</v>
      </c>
      <c r="F69" s="128"/>
      <c r="G69" s="18"/>
      <c r="H69" s="46"/>
      <c r="I69" s="46"/>
      <c r="J69" s="46"/>
      <c r="K69" s="46"/>
      <c r="L69" s="46"/>
      <c r="M69" s="46"/>
      <c r="N69" s="46"/>
      <c r="O69" s="48"/>
      <c r="P69" s="18"/>
    </row>
    <row r="70" spans="1:16" hidden="1">
      <c r="A70" s="18"/>
      <c r="B70" s="18"/>
      <c r="C70" s="140" t="s">
        <v>82</v>
      </c>
      <c r="D70" s="141"/>
      <c r="E70" s="142" t="s">
        <v>83</v>
      </c>
      <c r="F70" s="143"/>
      <c r="G70" s="18"/>
      <c r="H70" s="106" t="s">
        <v>82</v>
      </c>
      <c r="I70" s="107"/>
      <c r="J70" s="107"/>
      <c r="K70" s="107"/>
      <c r="L70" s="107"/>
      <c r="M70" s="107"/>
      <c r="N70" s="108"/>
      <c r="O70" s="48"/>
      <c r="P70" s="18"/>
    </row>
    <row r="71" spans="1:16" ht="15" hidden="1">
      <c r="A71" s="18"/>
      <c r="B71" s="18"/>
      <c r="C71" s="83" t="s">
        <v>80</v>
      </c>
      <c r="D71" s="83"/>
      <c r="E71" s="120" t="s">
        <v>84</v>
      </c>
      <c r="F71" s="120"/>
      <c r="G71" s="18"/>
      <c r="H71" s="46"/>
      <c r="I71" s="46"/>
      <c r="J71" s="46"/>
      <c r="K71" s="46"/>
      <c r="L71" s="46"/>
      <c r="M71" s="46"/>
      <c r="N71" s="46"/>
      <c r="O71" s="48"/>
      <c r="P71" s="18"/>
    </row>
    <row r="72" spans="1:16" hidden="1">
      <c r="A72" s="18"/>
      <c r="B72" s="18"/>
      <c r="C72" s="140" t="s">
        <v>78</v>
      </c>
      <c r="D72" s="141"/>
      <c r="E72" s="144">
        <v>6000</v>
      </c>
      <c r="F72" s="145"/>
      <c r="G72" s="18"/>
      <c r="H72" s="129" t="s">
        <v>85</v>
      </c>
      <c r="I72" s="130"/>
      <c r="J72" s="130"/>
      <c r="K72" s="130"/>
      <c r="L72" s="130"/>
      <c r="M72" s="130"/>
      <c r="N72" s="131"/>
      <c r="O72" s="87"/>
      <c r="P72" s="18"/>
    </row>
    <row r="73" spans="1:16" hidden="1">
      <c r="A73" s="18"/>
      <c r="B73" s="18"/>
      <c r="C73" s="140" t="s">
        <v>79</v>
      </c>
      <c r="D73" s="141"/>
      <c r="E73" s="144">
        <v>20000</v>
      </c>
      <c r="F73" s="145"/>
      <c r="G73" s="18"/>
      <c r="H73" s="135"/>
      <c r="I73" s="136"/>
      <c r="J73" s="136"/>
      <c r="K73" s="136"/>
      <c r="L73" s="136"/>
      <c r="M73" s="136"/>
      <c r="N73" s="137"/>
      <c r="O73" s="87"/>
      <c r="P73" s="18"/>
    </row>
    <row r="74" spans="1:16" ht="15" hidden="1">
      <c r="A74" s="18"/>
      <c r="B74" s="18"/>
      <c r="C74" s="83" t="s">
        <v>86</v>
      </c>
      <c r="D74" s="83"/>
      <c r="E74" s="88" t="s">
        <v>87</v>
      </c>
      <c r="F74" s="89"/>
      <c r="G74" s="18"/>
      <c r="H74" s="18"/>
      <c r="I74" s="18"/>
      <c r="J74" s="18"/>
      <c r="K74" s="18"/>
      <c r="L74" s="18"/>
      <c r="M74" s="18"/>
      <c r="N74" s="18"/>
      <c r="O74" s="18"/>
      <c r="P74" s="18"/>
    </row>
    <row r="75" spans="1:16" hidden="1">
      <c r="A75" s="18"/>
      <c r="B75" s="18"/>
      <c r="C75" s="90" t="s">
        <v>88</v>
      </c>
      <c r="D75" s="91"/>
      <c r="E75" s="121">
        <v>10</v>
      </c>
      <c r="F75" s="122"/>
      <c r="G75" s="18"/>
      <c r="H75" s="106" t="s">
        <v>89</v>
      </c>
      <c r="I75" s="107"/>
      <c r="J75" s="107"/>
      <c r="K75" s="107"/>
      <c r="L75" s="107"/>
      <c r="M75" s="107"/>
      <c r="N75" s="108"/>
      <c r="O75" s="48"/>
      <c r="P75" s="18"/>
    </row>
    <row r="76" spans="1:16">
      <c r="A76" s="18"/>
      <c r="B76" s="18"/>
      <c r="C76" s="18"/>
      <c r="D76" s="18"/>
      <c r="E76" s="18"/>
      <c r="F76" s="18"/>
      <c r="G76" s="18"/>
      <c r="H76" s="18"/>
      <c r="I76" s="18"/>
      <c r="J76" s="18"/>
      <c r="K76" s="18"/>
      <c r="L76" s="18"/>
      <c r="M76" s="18"/>
      <c r="N76" s="18"/>
      <c r="O76" s="18"/>
      <c r="P76" s="18"/>
    </row>
    <row r="77" spans="1:16">
      <c r="B77" s="18" t="s">
        <v>90</v>
      </c>
      <c r="E77" s="92"/>
    </row>
    <row r="78" spans="1:16">
      <c r="B78" s="18" t="s">
        <v>91</v>
      </c>
      <c r="D78" s="93"/>
    </row>
  </sheetData>
  <sheetProtection algorithmName="SHA-512" hashValue="/C6uy+NGISTFXoP1r1fea1GhQ8s3VefGoMZGIQVkJS8Lel6Np4a6RceeCp40OBrUtmdnN1qai0YlgABXdrkU9Q==" saltValue="EHU7ZcyL77JeawC+KiYKyQ==" spinCount="100000" sheet="1" objects="1" scenarios="1"/>
  <mergeCells count="49">
    <mergeCell ref="H28:N28"/>
    <mergeCell ref="C1:D1"/>
    <mergeCell ref="C73:D73"/>
    <mergeCell ref="C67:D67"/>
    <mergeCell ref="C68:D68"/>
    <mergeCell ref="E70:F70"/>
    <mergeCell ref="E72:F72"/>
    <mergeCell ref="E73:F73"/>
    <mergeCell ref="C70:D70"/>
    <mergeCell ref="C65:D65"/>
    <mergeCell ref="C66:D66"/>
    <mergeCell ref="E69:F69"/>
    <mergeCell ref="C72:D72"/>
    <mergeCell ref="B45:G45"/>
    <mergeCell ref="B42:G42"/>
    <mergeCell ref="H75:N75"/>
    <mergeCell ref="E71:F71"/>
    <mergeCell ref="E75:F75"/>
    <mergeCell ref="B48:G48"/>
    <mergeCell ref="H56:N56"/>
    <mergeCell ref="H57:N57"/>
    <mergeCell ref="H58:N58"/>
    <mergeCell ref="H59:N59"/>
    <mergeCell ref="B61:G61"/>
    <mergeCell ref="E63:F63"/>
    <mergeCell ref="H55:N55"/>
    <mergeCell ref="H65:N68"/>
    <mergeCell ref="H72:N73"/>
    <mergeCell ref="H70:N70"/>
    <mergeCell ref="H29:N29"/>
    <mergeCell ref="H30:N30"/>
    <mergeCell ref="H31:N31"/>
    <mergeCell ref="H32:N32"/>
    <mergeCell ref="B39:G39"/>
    <mergeCell ref="H34:N34"/>
    <mergeCell ref="H39:N39"/>
    <mergeCell ref="H24:N24"/>
    <mergeCell ref="H27:N27"/>
    <mergeCell ref="H26:N26"/>
    <mergeCell ref="B6:G6"/>
    <mergeCell ref="C15:F15"/>
    <mergeCell ref="H17:N17"/>
    <mergeCell ref="H18:N18"/>
    <mergeCell ref="H19:N19"/>
    <mergeCell ref="B4:K4"/>
    <mergeCell ref="Q12:R12"/>
    <mergeCell ref="H20:N20"/>
    <mergeCell ref="H21:N21"/>
    <mergeCell ref="H23:N23"/>
  </mergeCells>
  <conditionalFormatting sqref="C34">
    <cfRule type="expression" dxfId="1" priority="1">
      <formula>$C$12="Ne"</formula>
    </cfRule>
  </conditionalFormatting>
  <conditionalFormatting sqref="D22 F22">
    <cfRule type="cellIs" dxfId="0" priority="2" operator="notEqual">
      <formula>1</formula>
    </cfRule>
  </conditionalFormatting>
  <dataValidations count="8">
    <dataValidation type="list" allowBlank="1" showInputMessage="1" showErrorMessage="1" sqref="C8" xr:uid="{00000000-0002-0000-0000-000000000000}">
      <formula1>"EU values, National values"</formula1>
    </dataValidation>
    <dataValidation type="list" allowBlank="1" showInputMessage="1" showErrorMessage="1" sqref="C12" xr:uid="{00000000-0002-0000-0000-000001000000}">
      <formula1>"Taip,Ne"</formula1>
    </dataValidation>
    <dataValidation type="list" allowBlank="1" showInputMessage="1" showErrorMessage="1" sqref="C12" xr:uid="{00000000-0002-0000-0000-000002000000}">
      <formula1>$H$83:$H$85</formula1>
    </dataValidation>
    <dataValidation type="list" allowBlank="1" showInputMessage="1" showErrorMessage="1" sqref="C13" xr:uid="{00000000-0002-0000-0000-000004000000}">
      <formula1>end_use</formula1>
    </dataValidation>
    <dataValidation type="list" allowBlank="1" showInputMessage="1" showErrorMessage="1" sqref="C10" xr:uid="{00000000-0002-0000-0000-000005000000}">
      <formula1>IE3IE4</formula1>
    </dataValidation>
    <dataValidation type="list" allowBlank="1" showInputMessage="1" showErrorMessage="1" sqref="C11" xr:uid="{00000000-0002-0000-0000-000006000000}">
      <formula1>sector</formula1>
    </dataValidation>
    <dataValidation type="list" allowBlank="1" showInputMessage="1" showErrorMessage="1" sqref="C9" xr:uid="{00000000-0002-0000-0000-000007000000}">
      <formula1>power</formula1>
    </dataValidation>
    <dataValidation type="list" allowBlank="1" showInputMessage="1" showErrorMessage="1" sqref="C17:C21 E17:E21" xr:uid="{A8366C04-4267-4EFF-88EF-D4120C1C5495}">
      <formula1>conversion_factor</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65"/>
  <sheetViews>
    <sheetView showGridLines="0" zoomScaleNormal="100" workbookViewId="0"/>
  </sheetViews>
  <sheetFormatPr defaultColWidth="10.88671875" defaultRowHeight="15.75"/>
  <cols>
    <col min="1" max="1" width="29.77734375" customWidth="1"/>
    <col min="2" max="2" width="16.44140625" customWidth="1"/>
    <col min="3" max="3" width="17.88671875" customWidth="1"/>
    <col min="4" max="4" width="10" customWidth="1"/>
    <col min="7" max="7" width="2.5546875" customWidth="1"/>
    <col min="13" max="13" width="2.6640625" customWidth="1"/>
  </cols>
  <sheetData>
    <row r="1" spans="1:3" ht="27">
      <c r="A1" s="1" t="s">
        <v>3</v>
      </c>
    </row>
    <row r="2" spans="1:3" ht="33">
      <c r="A2" s="2" t="s">
        <v>92</v>
      </c>
      <c r="B2" s="3" t="s">
        <v>93</v>
      </c>
      <c r="C2" s="3" t="s">
        <v>94</v>
      </c>
    </row>
    <row r="3" spans="1:3">
      <c r="A3" s="8" t="s">
        <v>95</v>
      </c>
      <c r="B3" s="11">
        <v>133.30000000000001</v>
      </c>
      <c r="C3" s="12">
        <v>2.2813398011843931</v>
      </c>
    </row>
    <row r="4" spans="1:3">
      <c r="A4" s="8" t="s">
        <v>96</v>
      </c>
      <c r="B4" s="11">
        <v>209.9</v>
      </c>
      <c r="C4" s="12">
        <v>1.6631285859362606</v>
      </c>
    </row>
    <row r="5" spans="1:3">
      <c r="A5" s="8" t="s">
        <v>97</v>
      </c>
      <c r="B5" s="11">
        <v>201.96</v>
      </c>
      <c r="C5" s="12">
        <v>1.006997626587018</v>
      </c>
    </row>
    <row r="6" spans="1:3">
      <c r="A6" s="8" t="s">
        <v>98</v>
      </c>
      <c r="B6" s="11">
        <v>266.76000000000005</v>
      </c>
      <c r="C6" s="12">
        <v>1.1187108392053828</v>
      </c>
    </row>
    <row r="7" spans="1:3">
      <c r="A7" s="8" t="s">
        <v>99</v>
      </c>
      <c r="B7" s="11">
        <v>249.48000000000002</v>
      </c>
      <c r="C7" s="12">
        <v>1.1187108392053828</v>
      </c>
    </row>
    <row r="8" spans="1:3">
      <c r="A8" s="8" t="s">
        <v>100</v>
      </c>
      <c r="B8" s="11">
        <v>0</v>
      </c>
      <c r="C8" s="12">
        <v>1.0008121069200384</v>
      </c>
    </row>
    <row r="9" spans="1:3">
      <c r="A9" s="8" t="s">
        <v>101</v>
      </c>
      <c r="B9" s="11">
        <v>0</v>
      </c>
      <c r="C9" s="12">
        <v>1.0008121069200384</v>
      </c>
    </row>
    <row r="10" spans="1:3">
      <c r="A10" s="8" t="s">
        <v>102</v>
      </c>
      <c r="B10" s="11">
        <v>0</v>
      </c>
      <c r="C10" s="12">
        <v>1.0008121069200384</v>
      </c>
    </row>
    <row r="11" spans="1:3">
      <c r="A11" s="8" t="s">
        <v>103</v>
      </c>
      <c r="B11" s="11">
        <v>0</v>
      </c>
      <c r="C11" s="12">
        <v>1.0320594242406544</v>
      </c>
    </row>
    <row r="12" spans="1:3">
      <c r="A12" s="8" t="s">
        <v>104</v>
      </c>
      <c r="B12" s="11">
        <v>0</v>
      </c>
      <c r="C12" s="12">
        <v>1.0008121069200384</v>
      </c>
    </row>
    <row r="13" spans="1:3">
      <c r="A13" s="8" t="s">
        <v>105</v>
      </c>
      <c r="B13" s="11">
        <v>0</v>
      </c>
      <c r="C13" s="12">
        <v>1.0008121069200384</v>
      </c>
    </row>
    <row r="14" spans="1:3">
      <c r="A14" s="8" t="s">
        <v>106</v>
      </c>
      <c r="B14" s="11">
        <v>258.84000000000003</v>
      </c>
      <c r="C14" s="12">
        <v>1.1187108392053828</v>
      </c>
    </row>
    <row r="15" spans="1:3">
      <c r="A15" s="8" t="s">
        <v>107</v>
      </c>
      <c r="B15" s="11">
        <v>227.16000000000003</v>
      </c>
      <c r="C15" s="12">
        <v>1.1187108392053828</v>
      </c>
    </row>
    <row r="16" spans="1:3">
      <c r="A16" s="8" t="s">
        <v>108</v>
      </c>
      <c r="B16" s="11">
        <v>263.88000000000005</v>
      </c>
      <c r="C16" s="12">
        <v>1.1187108392053828</v>
      </c>
    </row>
    <row r="17" spans="1:3">
      <c r="A17" s="8" t="s">
        <v>109</v>
      </c>
      <c r="B17" s="11">
        <v>231.12000000000003</v>
      </c>
      <c r="C17" s="12">
        <v>1.1187108392053828</v>
      </c>
    </row>
    <row r="18" spans="1:3">
      <c r="A18" s="8" t="s">
        <v>110</v>
      </c>
      <c r="B18" s="11">
        <v>351.00000000000006</v>
      </c>
      <c r="C18" s="12">
        <v>1.1187108392053828</v>
      </c>
    </row>
    <row r="19" spans="1:3">
      <c r="A19" s="8" t="s">
        <v>111</v>
      </c>
      <c r="B19" s="11">
        <v>207.36</v>
      </c>
      <c r="C19" s="12">
        <v>1.1187108392053828</v>
      </c>
    </row>
    <row r="20" spans="1:3">
      <c r="A20" s="8" t="s">
        <v>112</v>
      </c>
      <c r="B20" s="11">
        <v>278.64000000000004</v>
      </c>
      <c r="C20" s="12">
        <v>1.1187108392053828</v>
      </c>
    </row>
    <row r="21" spans="1:3">
      <c r="A21" s="8" t="s">
        <v>113</v>
      </c>
      <c r="B21" s="11">
        <v>263.88000000000005</v>
      </c>
      <c r="C21" s="12">
        <v>1.1187108392053828</v>
      </c>
    </row>
    <row r="22" spans="1:3">
      <c r="A22" s="8" t="s">
        <v>114</v>
      </c>
      <c r="B22" s="11">
        <v>263.88000000000005</v>
      </c>
      <c r="C22" s="12">
        <v>1.1187108392053828</v>
      </c>
    </row>
    <row r="23" spans="1:3">
      <c r="A23" s="8" t="s">
        <v>115</v>
      </c>
      <c r="B23" s="11">
        <v>353.88000000000005</v>
      </c>
      <c r="C23" s="12">
        <v>1.0023608529460037</v>
      </c>
    </row>
    <row r="24" spans="1:3">
      <c r="A24" s="8" t="s">
        <v>116</v>
      </c>
      <c r="B24" s="11">
        <v>363.6</v>
      </c>
      <c r="C24" s="12">
        <v>1.0023608529460037</v>
      </c>
    </row>
    <row r="25" spans="1:3">
      <c r="A25" s="8" t="s">
        <v>117</v>
      </c>
      <c r="B25" s="11">
        <v>0</v>
      </c>
      <c r="C25" s="12">
        <v>1.0008121069200384</v>
      </c>
    </row>
    <row r="26" spans="1:3">
      <c r="A26" s="8" t="s">
        <v>118</v>
      </c>
      <c r="B26" s="11">
        <v>290.52000000000004</v>
      </c>
      <c r="C26" s="12">
        <v>1.0023608529460037</v>
      </c>
    </row>
    <row r="27" spans="1:3">
      <c r="A27" s="8" t="s">
        <v>119</v>
      </c>
      <c r="B27" s="11">
        <v>385.20000000000005</v>
      </c>
      <c r="C27" s="12">
        <v>1.0023608529460037</v>
      </c>
    </row>
    <row r="28" spans="1:3">
      <c r="A28" s="8" t="s">
        <v>120</v>
      </c>
      <c r="B28" s="11">
        <v>340.56000000000006</v>
      </c>
      <c r="C28" s="12">
        <v>1.0023608529460037</v>
      </c>
    </row>
    <row r="29" spans="1:3">
      <c r="A29" s="8" t="s">
        <v>121</v>
      </c>
      <c r="B29" s="11">
        <v>351.00000000000006</v>
      </c>
      <c r="C29" s="12">
        <v>1.0023608529460037</v>
      </c>
    </row>
    <row r="30" spans="1:3">
      <c r="A30" s="8" t="s">
        <v>122</v>
      </c>
      <c r="B30" s="11">
        <v>345.96000000000004</v>
      </c>
      <c r="C30" s="12">
        <v>1.0023608529460037</v>
      </c>
    </row>
    <row r="31" spans="1:3">
      <c r="A31" s="8" t="s">
        <v>123</v>
      </c>
      <c r="B31" s="11">
        <v>340.56000000000006</v>
      </c>
      <c r="C31" s="12">
        <v>1.0023608529460037</v>
      </c>
    </row>
    <row r="32" spans="1:3">
      <c r="A32" s="8" t="s">
        <v>124</v>
      </c>
      <c r="B32" s="11">
        <v>514.80000000000007</v>
      </c>
      <c r="C32" s="12">
        <v>1.0000437657748948</v>
      </c>
    </row>
    <row r="33" spans="1:5">
      <c r="A33" s="8" t="s">
        <v>125</v>
      </c>
      <c r="B33" s="11">
        <v>936.00000000000011</v>
      </c>
      <c r="C33" s="12">
        <v>1.1020923472909578</v>
      </c>
    </row>
    <row r="34" spans="1:5">
      <c r="A34" s="8" t="s">
        <v>126</v>
      </c>
      <c r="B34" s="11">
        <v>159.84</v>
      </c>
      <c r="C34" s="12">
        <v>1.1020923472909578</v>
      </c>
    </row>
    <row r="35" spans="1:5">
      <c r="A35" s="8" t="s">
        <v>127</v>
      </c>
      <c r="B35" s="11">
        <v>655.20000000000005</v>
      </c>
      <c r="C35" s="12">
        <v>1.1020923472909578</v>
      </c>
    </row>
    <row r="36" spans="1:5">
      <c r="A36" s="8" t="s">
        <v>128</v>
      </c>
      <c r="B36" s="11">
        <v>385.20000000000005</v>
      </c>
      <c r="C36" s="12">
        <v>0.99999999999999978</v>
      </c>
    </row>
    <row r="37" spans="1:5">
      <c r="A37" s="8" t="s">
        <v>129</v>
      </c>
      <c r="B37" s="11">
        <v>381.6</v>
      </c>
      <c r="C37" s="12">
        <v>0.99999999999999978</v>
      </c>
    </row>
    <row r="38" spans="1:5" ht="27">
      <c r="A38" s="1" t="s">
        <v>130</v>
      </c>
    </row>
    <row r="39" spans="1:5">
      <c r="B39" s="6"/>
      <c r="C39" s="6"/>
    </row>
    <row r="40" spans="1:5">
      <c r="A40" s="2" t="s">
        <v>131</v>
      </c>
      <c r="B40" s="2" t="s">
        <v>132</v>
      </c>
      <c r="C40" s="2" t="s">
        <v>133</v>
      </c>
      <c r="D40" s="2" t="s">
        <v>73</v>
      </c>
      <c r="E40" s="2" t="s">
        <v>74</v>
      </c>
    </row>
    <row r="41" spans="1:5">
      <c r="A41" s="8" t="s">
        <v>134</v>
      </c>
      <c r="B41" s="8">
        <v>3.2</v>
      </c>
      <c r="C41" s="9">
        <v>81.908124999999998</v>
      </c>
      <c r="D41" s="9">
        <v>86.456249999999997</v>
      </c>
      <c r="E41" s="9">
        <v>89.08</v>
      </c>
    </row>
    <row r="42" spans="1:5">
      <c r="A42" s="14" t="s">
        <v>135</v>
      </c>
      <c r="B42" s="8">
        <v>34.299999999999997</v>
      </c>
      <c r="C42" s="9">
        <v>91.173333333333332</v>
      </c>
      <c r="D42" s="9">
        <v>93.25777777777779</v>
      </c>
      <c r="E42" s="9">
        <v>94.617777777777775</v>
      </c>
    </row>
    <row r="43" spans="1:5">
      <c r="A43" s="8" t="s">
        <v>136</v>
      </c>
      <c r="B43" s="8">
        <v>201.5</v>
      </c>
      <c r="C43" s="9">
        <v>94.250624999999999</v>
      </c>
      <c r="D43" s="9">
        <v>95.687499999999986</v>
      </c>
      <c r="E43" s="9">
        <v>96.434999999999988</v>
      </c>
    </row>
    <row r="44" spans="1:5">
      <c r="A44" s="8" t="s">
        <v>137</v>
      </c>
      <c r="B44" s="8">
        <v>587.5</v>
      </c>
      <c r="C44" s="9">
        <v>94.534999999999997</v>
      </c>
      <c r="D44" s="9">
        <v>95.939999999999984</v>
      </c>
      <c r="E44" s="9">
        <v>96.61999999999999</v>
      </c>
    </row>
    <row r="47" spans="1:5" ht="31.5">
      <c r="A47" s="10" t="s">
        <v>138</v>
      </c>
      <c r="B47" s="10" t="s">
        <v>139</v>
      </c>
    </row>
    <row r="48" spans="1:5">
      <c r="A48" s="8" t="s">
        <v>140</v>
      </c>
      <c r="B48" s="8">
        <v>0.28000000000000003</v>
      </c>
    </row>
    <row r="49" spans="1:5">
      <c r="A49" s="8" t="s">
        <v>141</v>
      </c>
      <c r="B49" s="8">
        <v>0.28000000000000003</v>
      </c>
    </row>
    <row r="50" spans="1:5">
      <c r="A50" s="8" t="s">
        <v>142</v>
      </c>
      <c r="B50" s="8">
        <v>0.12</v>
      </c>
    </row>
    <row r="51" spans="1:5">
      <c r="A51" s="8" t="s">
        <v>143</v>
      </c>
      <c r="B51" s="8">
        <v>0.12</v>
      </c>
    </row>
    <row r="52" spans="1:5">
      <c r="A52" s="8" t="s">
        <v>144</v>
      </c>
      <c r="B52" s="8">
        <v>0.12</v>
      </c>
    </row>
    <row r="53" spans="1:5">
      <c r="A53" s="8" t="s">
        <v>145</v>
      </c>
      <c r="B53" s="8">
        <v>0.12</v>
      </c>
    </row>
    <row r="55" spans="1:5" ht="31.5">
      <c r="A55" s="10" t="s">
        <v>9</v>
      </c>
      <c r="B55" s="10" t="s">
        <v>146</v>
      </c>
    </row>
    <row r="56" spans="1:5">
      <c r="A56" s="8" t="s">
        <v>147</v>
      </c>
      <c r="B56" s="8">
        <v>1920</v>
      </c>
    </row>
    <row r="57" spans="1:5">
      <c r="A57" s="8" t="s">
        <v>148</v>
      </c>
      <c r="B57" s="8">
        <v>3840</v>
      </c>
    </row>
    <row r="58" spans="1:5">
      <c r="A58" s="8" t="s">
        <v>149</v>
      </c>
      <c r="B58" s="8">
        <v>4608</v>
      </c>
      <c r="D58" s="7"/>
      <c r="E58" s="7"/>
    </row>
    <row r="59" spans="1:5">
      <c r="A59" s="8" t="s">
        <v>150</v>
      </c>
      <c r="B59" s="8">
        <v>5376</v>
      </c>
      <c r="D59" s="7"/>
      <c r="E59" s="7"/>
    </row>
    <row r="60" spans="1:5">
      <c r="A60" s="8" t="s">
        <v>151</v>
      </c>
      <c r="B60" s="8">
        <v>5760</v>
      </c>
      <c r="D60" s="7"/>
      <c r="E60" s="7"/>
    </row>
    <row r="61" spans="1:5">
      <c r="A61" s="8" t="s">
        <v>152</v>
      </c>
      <c r="B61" s="8">
        <v>6912</v>
      </c>
      <c r="D61" s="7"/>
      <c r="E61" s="7"/>
    </row>
    <row r="62" spans="1:5">
      <c r="A62" s="8" t="s">
        <v>153</v>
      </c>
      <c r="B62" s="8">
        <v>8064</v>
      </c>
    </row>
    <row r="63" spans="1:5">
      <c r="A63" s="8" t="s">
        <v>154</v>
      </c>
      <c r="B63" s="8">
        <v>8760</v>
      </c>
    </row>
    <row r="64" spans="1:5">
      <c r="A64" s="8" t="s">
        <v>155</v>
      </c>
      <c r="B64" s="8">
        <v>1480</v>
      </c>
    </row>
    <row r="65" spans="1:2">
      <c r="A65" s="13"/>
      <c r="B65" s="13"/>
    </row>
  </sheetData>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workbookViewId="0"/>
  </sheetViews>
  <sheetFormatPr defaultColWidth="10.88671875" defaultRowHeight="15.75"/>
  <cols>
    <col min="1" max="1" width="29.77734375" customWidth="1"/>
    <col min="2" max="2" width="16.77734375" customWidth="1"/>
    <col min="3" max="3" width="15.21875" customWidth="1"/>
  </cols>
  <sheetData>
    <row r="1" spans="1:3" ht="27">
      <c r="A1" s="1" t="s">
        <v>3</v>
      </c>
    </row>
    <row r="2" spans="1:3" ht="33">
      <c r="A2" s="2" t="s">
        <v>92</v>
      </c>
      <c r="B2" s="3" t="s">
        <v>93</v>
      </c>
      <c r="C2" s="3" t="s">
        <v>94</v>
      </c>
    </row>
    <row r="3" spans="1:3">
      <c r="A3" s="8" t="s">
        <v>95</v>
      </c>
      <c r="B3" s="4"/>
      <c r="C3" s="5"/>
    </row>
    <row r="4" spans="1:3">
      <c r="A4" s="8" t="s">
        <v>96</v>
      </c>
      <c r="B4" s="4"/>
      <c r="C4" s="5"/>
    </row>
    <row r="5" spans="1:3">
      <c r="A5" s="8" t="s">
        <v>97</v>
      </c>
      <c r="B5" s="4"/>
      <c r="C5" s="5"/>
    </row>
    <row r="6" spans="1:3">
      <c r="A6" s="8" t="s">
        <v>98</v>
      </c>
      <c r="B6" s="4"/>
      <c r="C6" s="5"/>
    </row>
    <row r="7" spans="1:3">
      <c r="A7" s="8" t="s">
        <v>99</v>
      </c>
      <c r="B7" s="4"/>
      <c r="C7" s="5"/>
    </row>
    <row r="8" spans="1:3">
      <c r="A8" s="8" t="s">
        <v>100</v>
      </c>
      <c r="B8" s="4"/>
      <c r="C8" s="5"/>
    </row>
    <row r="9" spans="1:3">
      <c r="A9" s="8" t="s">
        <v>101</v>
      </c>
      <c r="B9" s="4"/>
      <c r="C9" s="5"/>
    </row>
    <row r="10" spans="1:3">
      <c r="A10" s="8" t="s">
        <v>102</v>
      </c>
      <c r="B10" s="4"/>
      <c r="C10" s="5"/>
    </row>
    <row r="11" spans="1:3">
      <c r="A11" s="8" t="s">
        <v>103</v>
      </c>
      <c r="B11" s="4"/>
      <c r="C11" s="5"/>
    </row>
    <row r="12" spans="1:3">
      <c r="A12" s="8" t="s">
        <v>104</v>
      </c>
      <c r="B12" s="4"/>
      <c r="C12" s="5"/>
    </row>
    <row r="13" spans="1:3">
      <c r="A13" s="8" t="s">
        <v>105</v>
      </c>
      <c r="B13" s="4"/>
      <c r="C13" s="5"/>
    </row>
    <row r="14" spans="1:3">
      <c r="A14" s="8" t="s">
        <v>106</v>
      </c>
      <c r="B14" s="4"/>
      <c r="C14" s="5"/>
    </row>
    <row r="15" spans="1:3">
      <c r="A15" s="8" t="s">
        <v>107</v>
      </c>
      <c r="B15" s="4"/>
      <c r="C15" s="5"/>
    </row>
    <row r="16" spans="1:3">
      <c r="A16" s="8" t="s">
        <v>108</v>
      </c>
      <c r="B16" s="4"/>
      <c r="C16" s="5"/>
    </row>
    <row r="17" spans="1:3">
      <c r="A17" s="8" t="s">
        <v>109</v>
      </c>
      <c r="B17" s="4"/>
      <c r="C17" s="5"/>
    </row>
    <row r="18" spans="1:3">
      <c r="A18" s="8" t="s">
        <v>110</v>
      </c>
      <c r="B18" s="4"/>
      <c r="C18" s="5"/>
    </row>
    <row r="19" spans="1:3">
      <c r="A19" s="8" t="s">
        <v>111</v>
      </c>
      <c r="B19" s="4"/>
      <c r="C19" s="5"/>
    </row>
    <row r="20" spans="1:3">
      <c r="A20" s="8" t="s">
        <v>112</v>
      </c>
      <c r="B20" s="4"/>
      <c r="C20" s="5"/>
    </row>
    <row r="21" spans="1:3">
      <c r="A21" s="8" t="s">
        <v>113</v>
      </c>
      <c r="B21" s="4"/>
      <c r="C21" s="5"/>
    </row>
    <row r="22" spans="1:3">
      <c r="A22" s="8" t="s">
        <v>114</v>
      </c>
      <c r="B22" s="4"/>
      <c r="C22" s="5"/>
    </row>
    <row r="23" spans="1:3">
      <c r="A23" s="8" t="s">
        <v>115</v>
      </c>
      <c r="B23" s="4"/>
      <c r="C23" s="5"/>
    </row>
    <row r="24" spans="1:3">
      <c r="A24" s="8" t="s">
        <v>116</v>
      </c>
      <c r="B24" s="4"/>
      <c r="C24" s="5"/>
    </row>
    <row r="25" spans="1:3">
      <c r="A25" s="8" t="s">
        <v>117</v>
      </c>
      <c r="B25" s="4"/>
      <c r="C25" s="5"/>
    </row>
    <row r="26" spans="1:3">
      <c r="A26" s="8" t="s">
        <v>118</v>
      </c>
      <c r="B26" s="4"/>
      <c r="C26" s="5"/>
    </row>
    <row r="27" spans="1:3">
      <c r="A27" s="8" t="s">
        <v>119</v>
      </c>
      <c r="B27" s="4"/>
      <c r="C27" s="5"/>
    </row>
    <row r="28" spans="1:3">
      <c r="A28" s="8" t="s">
        <v>120</v>
      </c>
      <c r="B28" s="4"/>
      <c r="C28" s="5"/>
    </row>
    <row r="29" spans="1:3">
      <c r="A29" s="8" t="s">
        <v>121</v>
      </c>
      <c r="B29" s="4"/>
      <c r="C29" s="5"/>
    </row>
    <row r="30" spans="1:3">
      <c r="A30" s="8" t="s">
        <v>122</v>
      </c>
      <c r="B30" s="4"/>
      <c r="C30" s="5"/>
    </row>
    <row r="31" spans="1:3">
      <c r="A31" s="8" t="s">
        <v>123</v>
      </c>
      <c r="B31" s="4"/>
      <c r="C31" s="5"/>
    </row>
    <row r="32" spans="1:3">
      <c r="A32" s="8" t="s">
        <v>124</v>
      </c>
      <c r="B32" s="4"/>
      <c r="C32" s="5"/>
    </row>
    <row r="33" spans="1:3">
      <c r="A33" s="8" t="s">
        <v>125</v>
      </c>
      <c r="B33" s="4"/>
      <c r="C33" s="5"/>
    </row>
    <row r="34" spans="1:3">
      <c r="A34" s="8" t="s">
        <v>126</v>
      </c>
      <c r="B34" s="4"/>
      <c r="C34" s="5"/>
    </row>
    <row r="35" spans="1:3">
      <c r="A35" s="8" t="s">
        <v>127</v>
      </c>
      <c r="B35" s="4"/>
      <c r="C35" s="5"/>
    </row>
    <row r="36" spans="1:3">
      <c r="A36" s="8" t="s">
        <v>128</v>
      </c>
      <c r="B36" s="4"/>
      <c r="C36" s="5"/>
    </row>
    <row r="37" spans="1:3">
      <c r="A37" s="8" t="s">
        <v>129</v>
      </c>
      <c r="B37" s="4"/>
      <c r="C37" s="5"/>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3864966CB50E49BF88104A03464217" ma:contentTypeVersion="18" ma:contentTypeDescription="Create a new document." ma:contentTypeScope="" ma:versionID="53abc3e201a2541a33378661f52c8b6f">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66bb9dc6b23652225753adba378b6cb9"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2.xml><?xml version="1.0" encoding="utf-8"?>
<ds:datastoreItem xmlns:ds="http://schemas.openxmlformats.org/officeDocument/2006/customXml" ds:itemID="{C344AE38-993F-4650-9765-675999B2A2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7af2ff67-f640-4663-86b7-2e5cebfb94ed"/>
    <ds:schemaRef ds:uri="57ced1c0-dd17-4bc1-a49b-8d58a8b9fb5a"/>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0DA8F2-02E3-4513-8BDA-35F160FD365A}">
  <ds:schemaRefs>
    <ds:schemaRef ds:uri="http://schemas.openxmlformats.org/package/2006/metadata/core-properties"/>
    <ds:schemaRef ds:uri="57ced1c0-dd17-4bc1-a49b-8d58a8b9fb5a"/>
    <ds:schemaRef ds:uri="http://schemas.microsoft.com/office/2006/documentManagement/types"/>
    <ds:schemaRef ds:uri="http://purl.org/dc/dcmitype/"/>
    <ds:schemaRef ds:uri="http://schemas.microsoft.com/office/infopath/2007/PartnerControls"/>
    <ds:schemaRef ds:uri="http://purl.org/dc/elements/1.1/"/>
    <ds:schemaRef ds:uri="http://purl.org/dc/terms/"/>
    <ds:schemaRef ds:uri="7af2ff67-f640-4663-86b7-2e5cebfb94ed"/>
    <ds:schemaRef ds:uri="fb82805b-4725-417c-9992-107fa9b8f2e4"/>
    <ds:schemaRef ds:uri="52cb1114-a659-49af-a8a1-f8a6abfefc2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Skaičiuoklė</vt:lpstr>
      <vt:lpstr>conversion_factor</vt:lpstr>
      <vt:lpstr>end_use</vt:lpstr>
      <vt:lpstr>IE3IE4</vt:lpstr>
      <vt:lpstr>YN</vt:lpstr>
      <vt:lpstr>power</vt:lpstr>
      <vt:lpstr>sector</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Mindaugas Mižutavičius</cp:lastModifiedBy>
  <cp:revision/>
  <dcterms:created xsi:type="dcterms:W3CDTF">2020-10-11T17:50:14Z</dcterms:created>
  <dcterms:modified xsi:type="dcterms:W3CDTF">2025-06-27T12:35:00Z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MediaServiceImageTags">
    <vt:lpwstr/>
  </property>
</Properties>
</file>