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LGI Dropbox\Fabien FRULEUX\www\streamsave\template\"/>
    </mc:Choice>
  </mc:AlternateContent>
  <xr:revisionPtr revIDLastSave="0" documentId="13_ncr:1_{B05591F5-1CB9-4790-9D78-BE029A0F6DEA}" xr6:coauthVersionLast="47" xr6:coauthVersionMax="47" xr10:uidLastSave="{00000000-0000-0000-0000-000000000000}"/>
  <bookViews>
    <workbookView xWindow="-120" yWindow="-120" windowWidth="51840" windowHeight="21240" xr2:uid="{00000000-000D-0000-FFFF-FFFF00000000}"/>
  </bookViews>
  <sheets>
    <sheet name="Calculation" sheetId="6" r:id="rId1"/>
    <sheet name="EU Values" sheetId="7" r:id="rId2"/>
    <sheet name="National Values" sheetId="9" r:id="rId3"/>
  </sheets>
  <definedNames>
    <definedName name="conversion_factor">'EU Values'!$A$3:$A$37</definedName>
    <definedName name="country">'EU Values'!$A$64:$A$88</definedName>
    <definedName name="distances">'EU Values'!$A$47:$A$49</definedName>
    <definedName name="groupOfGood">'EU Values'!$A$52:$A$61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 l="1"/>
  <c r="E28" i="6"/>
  <c r="E27" i="6"/>
  <c r="E26" i="6"/>
  <c r="E25" i="6"/>
  <c r="E24" i="6"/>
  <c r="E23" i="6"/>
  <c r="C50" i="6" l="1"/>
  <c r="C49" i="6"/>
  <c r="E50" i="6" l="1"/>
  <c r="E49" i="6"/>
  <c r="F19" i="6" l="1"/>
  <c r="D19" i="6"/>
  <c r="F18" i="6"/>
  <c r="D18" i="6"/>
  <c r="E51" i="6" l="1"/>
  <c r="C52" i="6"/>
  <c r="C51" i="6"/>
  <c r="E52" i="6"/>
  <c r="F17" i="6"/>
  <c r="D17" i="6"/>
</calcChain>
</file>

<file path=xl/sharedStrings.xml><?xml version="1.0" encoding="utf-8"?>
<sst xmlns="http://schemas.openxmlformats.org/spreadsheetml/2006/main" count="539" uniqueCount="231">
  <si>
    <t>Unit</t>
  </si>
  <si>
    <t>Parameter explanation</t>
  </si>
  <si>
    <t>kWh/a</t>
  </si>
  <si>
    <t>share</t>
  </si>
  <si>
    <t>Conversion factors</t>
  </si>
  <si>
    <t>Natural gas liquids</t>
  </si>
  <si>
    <t>Motor gasoline</t>
  </si>
  <si>
    <t>Kerosene (other than jet kerosene)</t>
  </si>
  <si>
    <t>Gas/Diesel oil</t>
  </si>
  <si>
    <t>Residual fuel oil</t>
  </si>
  <si>
    <t>Liquefied petroleum gases</t>
  </si>
  <si>
    <t>Naphtha</t>
  </si>
  <si>
    <t>Petroleum coke</t>
  </si>
  <si>
    <t>Refinery gas</t>
  </si>
  <si>
    <t>White spirit and SBP</t>
  </si>
  <si>
    <t>Other petroleum products</t>
  </si>
  <si>
    <t>Anthracite</t>
  </si>
  <si>
    <t>Coking coal</t>
  </si>
  <si>
    <t>Other bituminous coal</t>
  </si>
  <si>
    <t>Sub-bituminous coal</t>
  </si>
  <si>
    <t>Lignite</t>
  </si>
  <si>
    <t>Oil shale and tar sands</t>
  </si>
  <si>
    <t>Patent fuel</t>
  </si>
  <si>
    <t>Coke oven coke and lignite coke</t>
  </si>
  <si>
    <t>Coal tar</t>
  </si>
  <si>
    <t>Coke oven gas</t>
  </si>
  <si>
    <t>Blast furnace gas</t>
  </si>
  <si>
    <t>Oxygen steel furnace gas</t>
  </si>
  <si>
    <t>Natural gas</t>
  </si>
  <si>
    <t>Industrial wastes</t>
  </si>
  <si>
    <t>Peat</t>
  </si>
  <si>
    <t>Wood/wood waste</t>
  </si>
  <si>
    <t>Other primary solid biomass</t>
  </si>
  <si>
    <t>Charcoal</t>
  </si>
  <si>
    <t>Biogasoline</t>
  </si>
  <si>
    <t>Biodiesels</t>
  </si>
  <si>
    <t>Other liquid biofuels</t>
  </si>
  <si>
    <t>Energy Carrier</t>
  </si>
  <si>
    <t>Data Input</t>
  </si>
  <si>
    <t>Indicative Values</t>
  </si>
  <si>
    <t>Article 7 | Total final energy savings (TFES)</t>
  </si>
  <si>
    <t>Article 3 | Total final energy savings (TFES)</t>
  </si>
  <si>
    <t>Calculation formulas</t>
  </si>
  <si>
    <t>factor final to primary [-]</t>
  </si>
  <si>
    <t>Electricity</t>
  </si>
  <si>
    <t>District heat</t>
  </si>
  <si>
    <t>Factor for converting final energy consumption into primary energy consumption</t>
  </si>
  <si>
    <t>Factor for converting energy consumption into greenhouse gas emissions</t>
  </si>
  <si>
    <t>TFES Article 7</t>
  </si>
  <si>
    <t>TFES Article 3</t>
  </si>
  <si>
    <t>Share of energy carriers</t>
  </si>
  <si>
    <t>before implementation</t>
  </si>
  <si>
    <t>after implementation</t>
  </si>
  <si>
    <t>total share</t>
  </si>
  <si>
    <r>
      <t>GHG | Greenhouse gas savings (GHG</t>
    </r>
    <r>
      <rPr>
        <b/>
        <vertAlign val="subscript"/>
        <sz val="12"/>
        <rFont val="Franklin Gothic Book"/>
        <family val="2"/>
        <scheme val="minor"/>
      </rPr>
      <t>sav</t>
    </r>
    <r>
      <rPr>
        <b/>
        <sz val="12"/>
        <rFont val="Franklin Gothic Book"/>
        <family val="2"/>
        <scheme val="minor"/>
      </rPr>
      <t>)</t>
    </r>
  </si>
  <si>
    <r>
      <t>GHG</t>
    </r>
    <r>
      <rPr>
        <vertAlign val="subscript"/>
        <sz val="10"/>
        <color theme="1" tint="0.249977111117893"/>
        <rFont val="Times New Roman"/>
        <family val="1"/>
      </rPr>
      <t>sav</t>
    </r>
  </si>
  <si>
    <t>Total final energy savings for Article 3 calculation</t>
  </si>
  <si>
    <t>Total final energy savings for Article 7 calculation</t>
  </si>
  <si>
    <t>Costs related to the action</t>
  </si>
  <si>
    <t>Values for savings calculation</t>
  </si>
  <si>
    <r>
      <t>f</t>
    </r>
    <r>
      <rPr>
        <vertAlign val="subscript"/>
        <sz val="11"/>
        <color theme="1" tint="0.249977111117893"/>
        <rFont val="Franklin Gothic Book"/>
        <family val="2"/>
        <scheme val="minor"/>
      </rPr>
      <t>PE, after</t>
    </r>
  </si>
  <si>
    <r>
      <t>f</t>
    </r>
    <r>
      <rPr>
        <vertAlign val="subscript"/>
        <sz val="11"/>
        <color theme="1" tint="0.249977111117893"/>
        <rFont val="Franklin Gothic Book"/>
        <family val="2"/>
        <scheme val="minor"/>
      </rPr>
      <t>GHG, after</t>
    </r>
  </si>
  <si>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</si>
  <si>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GHG, before</t>
    </r>
  </si>
  <si>
    <r>
      <t>emission factor [gCO</t>
    </r>
    <r>
      <rPr>
        <b/>
        <vertAlign val="subscript"/>
        <sz val="11"/>
        <color theme="0"/>
        <rFont val="Franklin Gothic Book"/>
        <family val="2"/>
        <scheme val="minor"/>
      </rPr>
      <t>2</t>
    </r>
    <r>
      <rPr>
        <b/>
        <sz val="11"/>
        <color theme="0"/>
        <rFont val="Franklin Gothic Book"/>
        <family val="2"/>
        <scheme val="minor"/>
      </rPr>
      <t>/kWh]</t>
    </r>
  </si>
  <si>
    <t>Biogas</t>
  </si>
  <si>
    <t>Checksum for total share of energy carriers</t>
  </si>
  <si>
    <t>Calculation results</t>
  </si>
  <si>
    <t>Greenhouse gas savings</t>
  </si>
  <si>
    <r>
      <t>t</t>
    </r>
    <r>
      <rPr>
        <b/>
        <vertAlign val="subscript"/>
        <sz val="10"/>
        <color theme="1" tint="0.249977111117893"/>
        <rFont val="Times New Roman"/>
        <family val="1"/>
      </rPr>
      <t>CO2</t>
    </r>
  </si>
  <si>
    <t>EU values for GHG emissions and conversion factors from final to primary energy savings are provided by streamSAVE. If you want to use national values, please fill in the relevant values in the corresponding table in sheet "National values".</t>
  </si>
  <si>
    <t>Effect on primary energy consumption for Article 3 calculation</t>
  </si>
  <si>
    <t>EPEC Article 3</t>
  </si>
  <si>
    <t>Article 3 | Effect on primary energy consumption (EPEC)</t>
  </si>
  <si>
    <t>National Data</t>
  </si>
  <si>
    <t>tv</t>
  </si>
  <si>
    <t>%</t>
  </si>
  <si>
    <t>Mio. tkm</t>
  </si>
  <si>
    <t>dmnl</t>
  </si>
  <si>
    <t>kWh/tkm</t>
  </si>
  <si>
    <t>Share of potential to be shifted</t>
  </si>
  <si>
    <t>Road freight transport volume per type of good and distance class</t>
  </si>
  <si>
    <t>Specific final energy consumption of road transport</t>
  </si>
  <si>
    <t>Specific final energy consumption of rail transport</t>
  </si>
  <si>
    <t>Modal shift potential per group of goods</t>
  </si>
  <si>
    <t>Modal shift potential per distance class</t>
  </si>
  <si>
    <t>Factor to take into account rail network density per Member State</t>
  </si>
  <si>
    <t>Factor to include maximum transport distance on national territory</t>
  </si>
  <si>
    <r>
      <t>f</t>
    </r>
    <r>
      <rPr>
        <vertAlign val="subscript"/>
        <sz val="11"/>
        <color theme="1" tint="0.249977111117893"/>
        <rFont val="Franklin Gothic Book"/>
        <family val="2"/>
        <scheme val="minor"/>
      </rPr>
      <t>g</t>
    </r>
  </si>
  <si>
    <r>
      <t>f</t>
    </r>
    <r>
      <rPr>
        <vertAlign val="subscript"/>
        <sz val="11"/>
        <color theme="1" tint="0.249977111117893"/>
        <rFont val="Franklin Gothic Book"/>
        <family val="2"/>
        <scheme val="minor"/>
      </rPr>
      <t>dc</t>
    </r>
  </si>
  <si>
    <r>
      <t>f</t>
    </r>
    <r>
      <rPr>
        <vertAlign val="subscript"/>
        <sz val="11"/>
        <color theme="1" tint="0.249977111117893"/>
        <rFont val="Franklin Gothic Book"/>
        <family val="2"/>
        <scheme val="minor"/>
      </rPr>
      <t>nd</t>
    </r>
  </si>
  <si>
    <r>
      <t>f</t>
    </r>
    <r>
      <rPr>
        <vertAlign val="subscript"/>
        <sz val="11"/>
        <color theme="1" tint="0.249977111117893"/>
        <rFont val="Franklin Gothic Book"/>
        <family val="2"/>
        <scheme val="minor"/>
      </rPr>
      <t>nt</t>
    </r>
  </si>
  <si>
    <r>
      <t>FEC</t>
    </r>
    <r>
      <rPr>
        <vertAlign val="subscript"/>
        <sz val="11"/>
        <color theme="1" tint="0.249977111117893"/>
        <rFont val="Franklin Gothic Book"/>
        <family val="2"/>
        <scheme val="minor"/>
      </rPr>
      <t>road</t>
    </r>
  </si>
  <si>
    <r>
      <t>FEC</t>
    </r>
    <r>
      <rPr>
        <vertAlign val="subscript"/>
        <sz val="11"/>
        <color theme="1" tint="0.249977111117893"/>
        <rFont val="Franklin Gothic Book"/>
        <family val="2"/>
        <scheme val="minor"/>
      </rPr>
      <t>rail</t>
    </r>
  </si>
  <si>
    <t xml:space="preserve">Road transport [2018€/tkm] </t>
  </si>
  <si>
    <t>Fixed costs</t>
  </si>
  <si>
    <t>Variable costs</t>
  </si>
  <si>
    <t>Staff costs</t>
  </si>
  <si>
    <t>Mode-specific costs</t>
  </si>
  <si>
    <t>General operating costs</t>
  </si>
  <si>
    <t>Total costs</t>
  </si>
  <si>
    <t>Cargo for trucks 
Dry bulk</t>
  </si>
  <si>
    <t xml:space="preserve">Cargo for tractor + trailers
Liquid bulk </t>
  </si>
  <si>
    <t xml:space="preserve">Cargo for tractor + trailers
Break bulk </t>
  </si>
  <si>
    <t>Cargo for tractor + trailers
Container</t>
  </si>
  <si>
    <t>Cargo for trucks 
Break bulk</t>
  </si>
  <si>
    <t xml:space="preserve">Cargo for LZVs 
Liquid bulk </t>
  </si>
  <si>
    <t xml:space="preserve">Cargo for LZVs
Break bulk </t>
  </si>
  <si>
    <t>Cargo for LZVs
Container</t>
  </si>
  <si>
    <t>Cargo for trucks + trailers
Dry bulk</t>
  </si>
  <si>
    <t>Cargo for trucks + trailers
Break bulk</t>
  </si>
  <si>
    <t>0.022</t>
  </si>
  <si>
    <t>0.118</t>
  </si>
  <si>
    <t>0.174</t>
  </si>
  <si>
    <t>0.001</t>
  </si>
  <si>
    <t>0.051</t>
  </si>
  <si>
    <t>0.366</t>
  </si>
  <si>
    <t>0.019</t>
  </si>
  <si>
    <t>0.099</t>
  </si>
  <si>
    <t>0.180</t>
  </si>
  <si>
    <t>0.048</t>
  </si>
  <si>
    <t>0.348</t>
  </si>
  <si>
    <t>0.026</t>
  </si>
  <si>
    <t>0.065</t>
  </si>
  <si>
    <t>0.104</t>
  </si>
  <si>
    <t>0.002</t>
  </si>
  <si>
    <t>0.032</t>
  </si>
  <si>
    <t>0.228</t>
  </si>
  <si>
    <t>0.017</t>
  </si>
  <si>
    <t>0.060</t>
  </si>
  <si>
    <t>0.084</t>
  </si>
  <si>
    <t>0.189</t>
  </si>
  <si>
    <t>0.016</t>
  </si>
  <si>
    <t>0.046</t>
  </si>
  <si>
    <t>0.047</t>
  </si>
  <si>
    <t>0.127</t>
  </si>
  <si>
    <t>0.014</t>
  </si>
  <si>
    <t>0.063</t>
  </si>
  <si>
    <t>0.020</t>
  </si>
  <si>
    <t>0.142</t>
  </si>
  <si>
    <t>0.009</t>
  </si>
  <si>
    <t>0.043</t>
  </si>
  <si>
    <t>0.115</t>
  </si>
  <si>
    <t>0.011</t>
  </si>
  <si>
    <t>0.034</t>
  </si>
  <si>
    <t>0.000</t>
  </si>
  <si>
    <t>0.095</t>
  </si>
  <si>
    <t>0.012</t>
  </si>
  <si>
    <t>0.038</t>
  </si>
  <si>
    <t>0.050</t>
  </si>
  <si>
    <t>0.013</t>
  </si>
  <si>
    <t>0.113</t>
  </si>
  <si>
    <t>0.008</t>
  </si>
  <si>
    <t>0.036</t>
  </si>
  <si>
    <t>0.010</t>
  </si>
  <si>
    <t>0.092</t>
  </si>
  <si>
    <t xml:space="preserve">Rail transport [2018€/tkm] </t>
  </si>
  <si>
    <t>Charter
Dry bulk</t>
  </si>
  <si>
    <t>Charter
Liquid bulk</t>
  </si>
  <si>
    <t>Wagon load
Break bulk</t>
  </si>
  <si>
    <t>Shuttle
Container</t>
  </si>
  <si>
    <t>0.005</t>
  </si>
  <si>
    <t>0.003</t>
  </si>
  <si>
    <t>0.006</t>
  </si>
  <si>
    <t>0.015</t>
  </si>
  <si>
    <t>0.004</t>
  </si>
  <si>
    <t>0.040</t>
  </si>
  <si>
    <t>Sum of all costs above</t>
  </si>
  <si>
    <t>Includes: Asset depreciations or asset leases (mutually exclusive), Insurance, Interest, Maintenance and repairs</t>
  </si>
  <si>
    <t>Includes: Fuel / energy, Bunkering, Stores and supplies, Maintenance and repairs</t>
  </si>
  <si>
    <t>Includes: Wages, Social security and pension contributions, Accommodation costs</t>
  </si>
  <si>
    <t>Includes: Usage of Infrastrcuture, Supporting Services, Permits and certifiaction</t>
  </si>
  <si>
    <t>Includes: Administration, Real estate and infrastructure, Wages including social charges for other personnel, IT and communications, Overhead</t>
  </si>
  <si>
    <t>Group of goods</t>
  </si>
  <si>
    <t>Distance class</t>
  </si>
  <si>
    <t>Member State</t>
  </si>
  <si>
    <t>Indicative values depend on the year the distance class of freight transport. Please choose an option for the calculation.</t>
  </si>
  <si>
    <t>Indicative values depend on the year the type of good transported. Please choose an option for the calculation.</t>
  </si>
  <si>
    <t>Input energy of transport mode before and after implementing the energy saving action</t>
  </si>
  <si>
    <t>Values are prepared for each Member State except Malta. Please choose an option for the calculation.</t>
  </si>
  <si>
    <r>
      <t>f</t>
    </r>
    <r>
      <rPr>
        <b/>
        <vertAlign val="subscript"/>
        <sz val="12"/>
        <color theme="0"/>
        <rFont val="Franklin Gothic Book"/>
        <family val="2"/>
      </rPr>
      <t>dc</t>
    </r>
    <r>
      <rPr>
        <b/>
        <sz val="12"/>
        <color theme="0"/>
        <rFont val="Franklin Gothic Book"/>
        <family val="2"/>
      </rPr>
      <t xml:space="preserve"> [dmnl]</t>
    </r>
  </si>
  <si>
    <t>50 - 149 km</t>
  </si>
  <si>
    <t>150 - 499 km</t>
  </si>
  <si>
    <t>&gt; 500 km</t>
  </si>
  <si>
    <r>
      <t>f</t>
    </r>
    <r>
      <rPr>
        <b/>
        <vertAlign val="subscript"/>
        <sz val="12"/>
        <color theme="0"/>
        <rFont val="Franklin Gothic Book"/>
        <family val="2"/>
      </rPr>
      <t>g</t>
    </r>
    <r>
      <rPr>
        <b/>
        <sz val="12"/>
        <color theme="0"/>
        <rFont val="Franklin Gothic Book"/>
        <family val="2"/>
      </rPr>
      <t xml:space="preserve"> [dmnl]</t>
    </r>
  </si>
  <si>
    <t>Agricultural products and live animals</t>
  </si>
  <si>
    <t>Foodstuff and animal fodder</t>
  </si>
  <si>
    <t>Solid mineral fuels</t>
  </si>
  <si>
    <t>Petroleum products</t>
  </si>
  <si>
    <t>Ores and metal waste</t>
  </si>
  <si>
    <t>Metal products</t>
  </si>
  <si>
    <t>Crude and manuf. minerals, building materials</t>
  </si>
  <si>
    <t>Fertilizers</t>
  </si>
  <si>
    <t>Chemicals</t>
  </si>
  <si>
    <t>Machinery, transport equipment, manufactured articles</t>
  </si>
  <si>
    <t>Factor for network density</t>
  </si>
  <si>
    <r>
      <t>f</t>
    </r>
    <r>
      <rPr>
        <b/>
        <vertAlign val="subscript"/>
        <sz val="12"/>
        <color theme="0"/>
        <rFont val="Franklin Gothic Book"/>
        <family val="2"/>
      </rPr>
      <t>nd</t>
    </r>
    <r>
      <rPr>
        <b/>
        <sz val="12"/>
        <color theme="0"/>
        <rFont val="Franklin Gothic Book"/>
        <family val="2"/>
      </rPr>
      <t xml:space="preserve"> [dmnl]</t>
    </r>
  </si>
  <si>
    <t>Belgium</t>
  </si>
  <si>
    <t>Bulgaria</t>
  </si>
  <si>
    <t>Czechia</t>
  </si>
  <si>
    <t>Denmark</t>
  </si>
  <si>
    <t>Germany</t>
  </si>
  <si>
    <t>Estonia</t>
  </si>
  <si>
    <t>Ireland</t>
  </si>
  <si>
    <t>Greece</t>
  </si>
  <si>
    <t>Spain</t>
  </si>
  <si>
    <t>France</t>
  </si>
  <si>
    <t>Croatia</t>
  </si>
  <si>
    <t>Italy</t>
  </si>
  <si>
    <t>Latvia</t>
  </si>
  <si>
    <t>Lithuania</t>
  </si>
  <si>
    <t>Luxembourg</t>
  </si>
  <si>
    <t>Hungary</t>
  </si>
  <si>
    <t>Netherlands</t>
  </si>
  <si>
    <t>Austria</t>
  </si>
  <si>
    <t>Poland</t>
  </si>
  <si>
    <t>Portugal</t>
  </si>
  <si>
    <t>Romania</t>
  </si>
  <si>
    <t>Slovenia</t>
  </si>
  <si>
    <t>Slovakia</t>
  </si>
  <si>
    <t>Finland</t>
  </si>
  <si>
    <t>Sweden</t>
  </si>
  <si>
    <r>
      <t>Factor to only account savings on national territory f</t>
    </r>
    <r>
      <rPr>
        <b/>
        <vertAlign val="subscript"/>
        <sz val="12"/>
        <color theme="0"/>
        <rFont val="Franklin Gothic Book"/>
        <family val="2"/>
      </rPr>
      <t>nt</t>
    </r>
  </si>
  <si>
    <t>Final energy consumption FEC
[kWh/tkm]</t>
  </si>
  <si>
    <t>Rail Transport</t>
  </si>
  <si>
    <t>Road Transport</t>
  </si>
  <si>
    <t>Road Freight Transport
[Mio. tkm] per Member State,
Distance class: 50 - 149 km</t>
  </si>
  <si>
    <t>Road Freight Transport
[Mio. tkm] per Member State,
Distance class: 150 - 499 km</t>
  </si>
  <si>
    <t>Road Freight Transport
[Mio. tkm] per Member State,
Distance class: &gt; 500 km</t>
  </si>
  <si>
    <r>
      <t xml:space="preserve">This methodology assesses the modal shift and resulting energy savings potential in freight transport from road to rail for all EU Member States except Malta and Cyprus. It takes into account shift potentials depending on the transport distance, the group of goods to be transported as well as the rail network availability within a Member State.
For short and medium distance transportation (50 – 499 km), it is assumed that transport by a rigid trucks with 18 tons gross vehicle mass rating is substituted by rail transport. For long distance transportation (above 500 km), it is assumed that transport by a tractor-semitrailer combinations with 40 tons gross vehicle mass rating is substituted by rail transport.
This methodology does not account for saving achieved by single actions implemented, but assesses overall potentials per Member State. It can be used as a first estimation of savings that can be achieved in this area, however, actual savings calculation for actions resulting in a modal shift from road to rail should be based on metered data.
</t>
    </r>
    <r>
      <rPr>
        <b/>
        <sz val="11"/>
        <rFont val="Franklin Gothic Book"/>
        <family val="2"/>
        <scheme val="minor"/>
      </rPr>
      <t xml:space="preserve">
This sheets calculates the modal shift potential per distance class and group of goods. Another Excel sheet is available to assess the savings resulting from the overall shift potential.</t>
    </r>
  </si>
  <si>
    <t>Freight Transport: modal shift potentials from road to rail per Member State
per distance class and group of 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</si>
</sst>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0.000"/>
    <numFmt numFmtId="166" formatCode="#,##0.0;\-\ #,##0.0;\-"/>
    <numFmt numFmtId="167" formatCode="#,##0.00;\-\ #,##0.00;\-"/>
    <numFmt numFmtId="168" formatCode="_-* #,##0_-;\-* #,##0_-;_-* &quot;-&quot;??_-;_-@_-"/>
    <numFmt numFmtId="169" formatCode="_-* #,##0.000_-;\-* #,##0.000_-;_-* &quot;-&quot;??_-;_-@_-"/>
  </numFmts>
  <fonts count="31"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sz val="11"/>
      <name val="Franklin Gothic Book"/>
      <family val="2"/>
      <scheme val="minor"/>
    </font>
    <font>
      <sz val="10"/>
      <color theme="1"/>
      <name val="Franklin Gothic Book"/>
      <family val="2"/>
      <scheme val="minor"/>
    </font>
    <font>
      <b/>
      <sz val="20"/>
      <color theme="5"/>
      <name val="Franklin Gothic Medium"/>
      <family val="2"/>
      <scheme val="major"/>
    </font>
    <font>
      <b/>
      <sz val="11"/>
      <color theme="1"/>
      <name val="Franklin Gothic Book"/>
      <family val="2"/>
      <scheme val="minor"/>
    </font>
    <font>
      <sz val="12"/>
      <color theme="1"/>
      <name val="Franklin Gothic Book"/>
      <family val="2"/>
      <scheme val="minor"/>
    </font>
    <font>
      <b/>
      <sz val="10"/>
      <color theme="1"/>
      <name val="Franklin Gothic Book"/>
      <family val="2"/>
      <scheme val="minor"/>
    </font>
    <font>
      <b/>
      <sz val="12"/>
      <color theme="0"/>
      <name val="Franklin Gothic Book"/>
      <family val="2"/>
    </font>
    <font>
      <b/>
      <vertAlign val="subscript"/>
      <sz val="12"/>
      <color theme="0"/>
      <name val="Franklin Gothic Book"/>
      <family val="2"/>
    </font>
    <font>
      <sz val="12"/>
      <color theme="1"/>
      <name val="Franklin Gothic Book"/>
      <family val="2"/>
    </font>
    <font>
      <b/>
      <sz val="11"/>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s>
  <borders count="21">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style="thin">
        <color theme="5"/>
      </right>
      <top style="thin">
        <color rgb="FF00B050"/>
      </top>
      <bottom style="thin">
        <color rgb="FF00B050"/>
      </bottom>
      <diagonal/>
    </border>
    <border>
      <left/>
      <right style="thin">
        <color theme="5"/>
      </right>
      <top style="thin">
        <color theme="5"/>
      </top>
      <bottom/>
      <diagonal/>
    </border>
    <border>
      <left style="thin">
        <color theme="0"/>
      </left>
      <right style="thin">
        <color theme="0"/>
      </right>
      <top style="thin">
        <color theme="0"/>
      </top>
      <bottom style="thin">
        <color theme="0"/>
      </bottom>
      <diagonal/>
    </border>
    <border>
      <left style="thin">
        <color theme="5"/>
      </left>
      <right/>
      <top/>
      <bottom/>
      <diagonal/>
    </border>
    <border>
      <left/>
      <right/>
      <top/>
      <bottom style="thin">
        <color theme="5"/>
      </bottom>
      <diagonal/>
    </border>
    <border>
      <left/>
      <right/>
      <top style="thin">
        <color theme="5"/>
      </top>
      <bottom style="thin">
        <color theme="5"/>
      </bottom>
      <diagonal/>
    </border>
    <border>
      <left/>
      <right/>
      <top style="thin">
        <color theme="5"/>
      </top>
      <bottom/>
      <diagonal/>
    </border>
    <border>
      <left/>
      <right style="thin">
        <color theme="5"/>
      </right>
      <top/>
      <bottom style="thin">
        <color theme="5"/>
      </bottom>
      <diagonal/>
    </border>
    <border>
      <left/>
      <right/>
      <top style="thin">
        <color theme="0"/>
      </top>
      <bottom style="thin">
        <color theme="0"/>
      </bottom>
      <diagonal/>
    </border>
    <border>
      <left/>
      <right/>
      <top style="thin">
        <color rgb="FF00B050"/>
      </top>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cellStyleXfs>
  <cellXfs count="129">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applyAlignment="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NumberFormat="1" applyFont="1" applyFill="1" applyBorder="1" applyProtection="1">
      <protection locked="0"/>
    </xf>
    <xf numFmtId="0" fontId="3" fillId="4" borderId="5" xfId="4" quotePrefix="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12" fillId="0" borderId="0" xfId="9"/>
    <xf numFmtId="0" fontId="7" fillId="5" borderId="9" xfId="11"/>
    <xf numFmtId="4" fontId="7" fillId="5" borderId="9" xfId="11" applyNumberFormat="1" applyAlignment="1">
      <alignment wrapText="1"/>
    </xf>
    <xf numFmtId="49" fontId="8" fillId="4" borderId="0" xfId="2" applyFont="1" applyFill="1" applyBorder="1">
      <alignment horizontal="left" vertical="top"/>
    </xf>
    <xf numFmtId="0" fontId="4" fillId="4" borderId="0" xfId="0" applyFont="1" applyFill="1" applyBorder="1" applyAlignment="1">
      <alignment horizontal="left" vertical="top" wrapText="1"/>
    </xf>
    <xf numFmtId="0" fontId="3" fillId="4" borderId="0" xfId="4" applyFill="1" applyBorder="1" applyAlignment="1">
      <alignment vertical="center" wrapText="1"/>
    </xf>
    <xf numFmtId="0" fontId="0" fillId="4" borderId="0" xfId="0" applyFill="1" applyBorder="1"/>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0" fontId="3" fillId="4" borderId="0" xfId="4" applyFill="1">
      <alignment horizontal="justify" vertical="center" wrapText="1"/>
    </xf>
    <xf numFmtId="43" fontId="4" fillId="4" borderId="0" xfId="8" applyNumberFormat="1"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43" fontId="9" fillId="4" borderId="5" xfId="8" applyNumberFormat="1" applyFont="1" applyFill="1" applyBorder="1" applyProtection="1">
      <protection locked="0"/>
    </xf>
    <xf numFmtId="0" fontId="7" fillId="5" borderId="9" xfId="11" applyAlignment="1">
      <alignment horizontal="center" vertical="center"/>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0" fontId="18" fillId="4" borderId="5" xfId="4" applyFont="1" applyBorder="1" applyAlignment="1">
      <alignment horizontal="center" vertical="center" wrapText="1"/>
    </xf>
    <xf numFmtId="0" fontId="0" fillId="0" borderId="0" xfId="0" applyFill="1"/>
    <xf numFmtId="166" fontId="17" fillId="2" borderId="5" xfId="8" applyNumberFormat="1" applyFont="1" applyFill="1" applyBorder="1" applyProtection="1">
      <protection locked="0"/>
    </xf>
    <xf numFmtId="167" fontId="17" fillId="2" borderId="5" xfId="8" applyNumberFormat="1" applyFont="1" applyFill="1" applyBorder="1" applyProtection="1">
      <protection locked="0"/>
    </xf>
    <xf numFmtId="0" fontId="9" fillId="4" borderId="0" xfId="14" applyFill="1" applyBorder="1" applyAlignment="1" applyProtection="1">
      <alignment horizontal="left" vertical="center" wrapText="1"/>
    </xf>
    <xf numFmtId="0" fontId="9" fillId="4" borderId="0" xfId="14" applyFill="1" applyBorder="1" applyAlignment="1" applyProtection="1">
      <alignment horizontal="justify" vertical="center" wrapText="1"/>
    </xf>
    <xf numFmtId="0" fontId="4" fillId="4" borderId="5" xfId="4" quotePrefix="1" applyFont="1" applyBorder="1" applyAlignment="1">
      <alignment horizontal="center" vertical="center"/>
    </xf>
    <xf numFmtId="0" fontId="1" fillId="6" borderId="9" xfId="13" applyAlignment="1" applyProtection="1">
      <alignment horizontal="left" vertical="center"/>
      <protection locked="0"/>
    </xf>
    <xf numFmtId="0" fontId="0" fillId="0" borderId="13" xfId="0" applyBorder="1"/>
    <xf numFmtId="0" fontId="9" fillId="0" borderId="0" xfId="14" applyFill="1" applyAlignment="1" applyProtection="1">
      <alignment horizontal="justify" vertical="center" wrapText="1"/>
    </xf>
    <xf numFmtId="168" fontId="9" fillId="4" borderId="5" xfId="8" applyNumberFormat="1" applyFont="1" applyFill="1" applyBorder="1" applyProtection="1">
      <protection locked="0"/>
    </xf>
    <xf numFmtId="49" fontId="12" fillId="4" borderId="0" xfId="9" applyNumberFormat="1" applyFont="1" applyFill="1" applyAlignment="1">
      <alignment vertical="top"/>
    </xf>
    <xf numFmtId="0" fontId="21" fillId="4" borderId="0" xfId="0" applyFont="1" applyFill="1" applyAlignment="1">
      <alignment vertical="top" wrapText="1"/>
    </xf>
    <xf numFmtId="0" fontId="0" fillId="0" borderId="9" xfId="0" applyFill="1" applyBorder="1"/>
    <xf numFmtId="4" fontId="0" fillId="0" borderId="9" xfId="0" applyNumberFormat="1" applyFill="1" applyBorder="1"/>
    <xf numFmtId="165" fontId="0" fillId="0" borderId="9" xfId="0" applyNumberFormat="1" applyFill="1" applyBorder="1"/>
    <xf numFmtId="0" fontId="0" fillId="0" borderId="9" xfId="0" applyBorder="1"/>
    <xf numFmtId="0" fontId="7" fillId="5" borderId="9" xfId="11" applyAlignment="1">
      <alignment horizontal="center" vertical="center"/>
    </xf>
    <xf numFmtId="0" fontId="7" fillId="5" borderId="9" xfId="11" applyAlignment="1">
      <alignment horizontal="center" vertical="center"/>
    </xf>
    <xf numFmtId="0" fontId="7" fillId="5" borderId="0" xfId="11" applyBorder="1" applyAlignment="1">
      <alignment vertical="center" wrapText="1"/>
    </xf>
    <xf numFmtId="0" fontId="22" fillId="0" borderId="1" xfId="0" applyFont="1" applyBorder="1" applyAlignment="1">
      <alignment vertical="center" wrapText="1"/>
    </xf>
    <xf numFmtId="0" fontId="22" fillId="0" borderId="9" xfId="0" applyFont="1" applyBorder="1" applyAlignment="1">
      <alignment vertical="center" wrapText="1"/>
    </xf>
    <xf numFmtId="0" fontId="7" fillId="5" borderId="1" xfId="11" applyBorder="1" applyAlignment="1">
      <alignment vertical="center" wrapText="1"/>
    </xf>
    <xf numFmtId="0" fontId="7" fillId="5" borderId="16" xfId="11" applyBorder="1" applyAlignment="1">
      <alignment vertical="center" wrapText="1"/>
    </xf>
    <xf numFmtId="0" fontId="26" fillId="0" borderId="1" xfId="0" applyFont="1" applyBorder="1" applyAlignment="1">
      <alignment vertical="center" wrapText="1"/>
    </xf>
    <xf numFmtId="0" fontId="26" fillId="0" borderId="9" xfId="0" applyFont="1" applyBorder="1" applyAlignment="1">
      <alignment vertical="center" wrapText="1"/>
    </xf>
    <xf numFmtId="0" fontId="0" fillId="0" borderId="19" xfId="0" applyBorder="1"/>
    <xf numFmtId="0" fontId="0" fillId="0" borderId="0" xfId="0" applyBorder="1"/>
    <xf numFmtId="0" fontId="0" fillId="4" borderId="20" xfId="0" applyFill="1" applyBorder="1"/>
    <xf numFmtId="0" fontId="0" fillId="0" borderId="20" xfId="0" applyBorder="1"/>
    <xf numFmtId="0" fontId="27" fillId="7" borderId="9" xfId="0" applyFont="1" applyFill="1" applyBorder="1" applyAlignment="1">
      <alignment wrapText="1"/>
    </xf>
    <xf numFmtId="0" fontId="27" fillId="7" borderId="9" xfId="0" applyFont="1" applyFill="1" applyBorder="1" applyAlignment="1">
      <alignment horizontal="left" wrapText="1"/>
    </xf>
    <xf numFmtId="0" fontId="27" fillId="7" borderId="9" xfId="0" applyFont="1" applyFill="1" applyBorder="1" applyAlignment="1">
      <alignment horizontal="center"/>
    </xf>
    <xf numFmtId="0" fontId="25" fillId="0" borderId="9" xfId="0" applyFont="1" applyBorder="1"/>
    <xf numFmtId="0" fontId="29" fillId="0" borderId="9" xfId="0" applyFont="1" applyBorder="1" applyAlignment="1">
      <alignment horizontal="left"/>
    </xf>
    <xf numFmtId="2" fontId="29" fillId="0" borderId="9" xfId="0" applyNumberFormat="1" applyFont="1" applyBorder="1"/>
    <xf numFmtId="0" fontId="29" fillId="0" borderId="9" xfId="0" applyNumberFormat="1" applyFont="1" applyBorder="1"/>
    <xf numFmtId="0" fontId="29" fillId="0" borderId="9" xfId="0" applyFont="1" applyBorder="1"/>
    <xf numFmtId="0" fontId="27" fillId="7" borderId="9" xfId="0" applyFont="1" applyFill="1" applyBorder="1" applyAlignment="1">
      <alignment horizontal="left"/>
    </xf>
    <xf numFmtId="169" fontId="9" fillId="4" borderId="5" xfId="8" applyNumberFormat="1" applyFont="1" applyFill="1" applyBorder="1" applyProtection="1">
      <protection locked="0"/>
    </xf>
    <xf numFmtId="168" fontId="1" fillId="6" borderId="9" xfId="13" applyNumberFormat="1" applyProtection="1">
      <protection locked="0"/>
    </xf>
    <xf numFmtId="0" fontId="29" fillId="0" borderId="0" xfId="0" applyFont="1"/>
    <xf numFmtId="0" fontId="29" fillId="0" borderId="0" xfId="0" applyFont="1" applyBorder="1"/>
    <xf numFmtId="2" fontId="29" fillId="0" borderId="0" xfId="0" applyNumberFormat="1" applyFont="1" applyBorder="1"/>
    <xf numFmtId="0" fontId="27" fillId="7" borderId="9" xfId="0" applyFont="1" applyFill="1" applyBorder="1" applyAlignment="1">
      <alignment horizontal="center" wrapText="1"/>
    </xf>
    <xf numFmtId="3" fontId="29" fillId="0" borderId="9" xfId="0" applyNumberFormat="1" applyFont="1" applyBorder="1"/>
    <xf numFmtId="168" fontId="22" fillId="0" borderId="1" xfId="8" applyNumberFormat="1" applyFont="1" applyBorder="1" applyAlignment="1">
      <alignment horizontal="center" vertical="center" wrapText="1"/>
    </xf>
    <xf numFmtId="168" fontId="22" fillId="0" borderId="16" xfId="8" applyNumberFormat="1" applyFont="1" applyBorder="1" applyAlignment="1">
      <alignment horizontal="center" vertical="center" wrapText="1"/>
    </xf>
    <xf numFmtId="168" fontId="22" fillId="0" borderId="10" xfId="8" applyNumberFormat="1" applyFont="1" applyBorder="1" applyAlignment="1">
      <alignment horizontal="center" vertical="center" wrapText="1"/>
    </xf>
    <xf numFmtId="168" fontId="26" fillId="0" borderId="1" xfId="8" applyNumberFormat="1" applyFont="1" applyBorder="1" applyAlignment="1">
      <alignment horizontal="center" vertical="center" wrapText="1"/>
    </xf>
    <xf numFmtId="168" fontId="26" fillId="0" borderId="16" xfId="8" applyNumberFormat="1" applyFont="1" applyBorder="1" applyAlignment="1">
      <alignment horizontal="center" vertical="center" wrapText="1"/>
    </xf>
    <xf numFmtId="168" fontId="26" fillId="0" borderId="10" xfId="8"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pplyAlignment="1">
      <alignment horizontal="left" vertical="top"/>
    </xf>
    <xf numFmtId="49" fontId="8" fillId="4" borderId="0" xfId="2" applyFont="1" applyFill="1">
      <alignment horizontal="left" vertical="top"/>
    </xf>
    <xf numFmtId="0" fontId="4" fillId="4" borderId="7" xfId="0" applyFont="1" applyFill="1" applyBorder="1" applyAlignment="1">
      <alignment horizontal="left" vertical="center"/>
    </xf>
    <xf numFmtId="0" fontId="4" fillId="4" borderId="11" xfId="0" applyFont="1" applyFill="1" applyBorder="1" applyAlignment="1">
      <alignment horizontal="left"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49" fontId="11" fillId="4" borderId="0" xfId="12" applyNumberFormat="1" applyFill="1" applyBorder="1" applyAlignment="1">
      <alignment horizontal="left" vertical="top"/>
    </xf>
    <xf numFmtId="49" fontId="23" fillId="4" borderId="0" xfId="9" applyNumberFormat="1" applyFont="1" applyFill="1" applyAlignment="1">
      <alignment horizontal="left" vertical="top" wrapText="1"/>
    </xf>
    <xf numFmtId="49" fontId="23" fillId="4" borderId="0" xfId="9" applyNumberFormat="1" applyFont="1" applyFill="1" applyAlignment="1">
      <alignment horizontal="left" vertical="top"/>
    </xf>
    <xf numFmtId="0" fontId="21" fillId="4" borderId="0" xfId="0" applyFont="1" applyFill="1" applyAlignment="1">
      <alignment horizontal="left" vertical="top" wrapText="1"/>
    </xf>
    <xf numFmtId="0" fontId="13" fillId="4" borderId="0" xfId="0" applyFont="1" applyFill="1" applyBorder="1" applyAlignment="1">
      <alignment horizontal="left" vertical="center" wrapText="1"/>
    </xf>
    <xf numFmtId="0" fontId="7" fillId="5" borderId="9" xfId="11" applyAlignment="1">
      <alignment horizontal="center" vertical="center"/>
    </xf>
    <xf numFmtId="0" fontId="13" fillId="4" borderId="0" xfId="0" applyFont="1" applyFill="1" applyBorder="1" applyAlignment="1">
      <alignment horizontal="left" vertical="center"/>
    </xf>
    <xf numFmtId="0" fontId="7" fillId="5" borderId="14" xfId="11" applyBorder="1" applyAlignment="1">
      <alignment horizontal="center" vertical="center" wrapText="1"/>
    </xf>
    <xf numFmtId="0" fontId="7" fillId="5" borderId="0" xfId="11" applyBorder="1" applyAlignment="1">
      <alignment horizontal="center" vertical="center" wrapText="1"/>
    </xf>
    <xf numFmtId="0" fontId="7" fillId="5" borderId="17" xfId="11" applyBorder="1" applyAlignment="1">
      <alignment horizontal="center" vertical="center" wrapText="1"/>
    </xf>
    <xf numFmtId="0" fontId="7" fillId="5" borderId="12" xfId="11" applyBorder="1" applyAlignment="1">
      <alignment horizontal="center" vertical="center" wrapText="1"/>
    </xf>
    <xf numFmtId="0" fontId="0" fillId="4" borderId="1" xfId="0" applyFill="1" applyBorder="1" applyAlignment="1">
      <alignment horizontal="center"/>
    </xf>
    <xf numFmtId="0" fontId="0" fillId="4" borderId="10" xfId="0" applyFill="1" applyBorder="1" applyAlignment="1">
      <alignment horizontal="center"/>
    </xf>
    <xf numFmtId="0" fontId="0" fillId="0" borderId="1" xfId="0" applyBorder="1" applyAlignment="1">
      <alignment horizontal="center"/>
    </xf>
    <xf numFmtId="0" fontId="0" fillId="0" borderId="16" xfId="0" applyBorder="1" applyAlignment="1">
      <alignment horizontal="center"/>
    </xf>
    <xf numFmtId="0" fontId="0" fillId="0" borderId="10" xfId="0" applyBorder="1" applyAlignment="1">
      <alignment horizontal="center"/>
    </xf>
    <xf numFmtId="0" fontId="0" fillId="4" borderId="16" xfId="0" applyFill="1" applyBorder="1" applyAlignment="1">
      <alignment horizontal="center"/>
    </xf>
    <xf numFmtId="0" fontId="26" fillId="0" borderId="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0" xfId="0" applyFont="1" applyBorder="1" applyAlignment="1">
      <alignment horizontal="center" vertical="center" wrapText="1"/>
    </xf>
    <xf numFmtId="0" fontId="24" fillId="0" borderId="1" xfId="0" applyFont="1" applyBorder="1" applyAlignment="1">
      <alignment horizontal="center"/>
    </xf>
    <xf numFmtId="0" fontId="24" fillId="0" borderId="16" xfId="0" applyFont="1" applyBorder="1" applyAlignment="1">
      <alignment horizontal="center"/>
    </xf>
    <xf numFmtId="0" fontId="24" fillId="0" borderId="10" xfId="0" applyFont="1" applyBorder="1" applyAlignment="1">
      <alignment horizontal="center"/>
    </xf>
    <xf numFmtId="0" fontId="7" fillId="5" borderId="15" xfId="11" applyBorder="1" applyAlignment="1">
      <alignment horizontal="center" vertical="center" wrapText="1"/>
    </xf>
    <xf numFmtId="0" fontId="7" fillId="5" borderId="18" xfId="11" applyBorder="1" applyAlignment="1">
      <alignment horizontal="center" vertical="center" wrapText="1"/>
    </xf>
    <xf numFmtId="0" fontId="7" fillId="5" borderId="16" xfId="11" applyBorder="1" applyAlignment="1">
      <alignment horizontal="center" vertical="center" wrapText="1"/>
    </xf>
    <xf numFmtId="0" fontId="7" fillId="5" borderId="10" xfId="11" applyBorder="1" applyAlignment="1">
      <alignment horizontal="center" vertical="center" wrapText="1"/>
    </xf>
    <xf numFmtId="0" fontId="7" fillId="5" borderId="1" xfId="11" applyBorder="1" applyAlignment="1">
      <alignment horizontal="center" vertical="center" wrapText="1"/>
    </xf>
    <xf numFmtId="0" fontId="7" fillId="5" borderId="14" xfId="11" applyBorder="1" applyAlignment="1">
      <alignment horizontal="left"/>
    </xf>
    <xf numFmtId="0" fontId="7" fillId="5" borderId="0" xfId="11" applyBorder="1" applyAlignment="1">
      <alignment horizontal="left"/>
    </xf>
  </cellXfs>
  <cellStyles count="15">
    <cellStyle name="Eingabefeld" xfId="3" xr:uid="{00000000-0005-0000-0000-000001000000}"/>
    <cellStyle name="Entrée" xfId="13" builtinId="20" customBuiltin="1"/>
    <cellStyle name="Ergebnisse" xfId="5" xr:uid="{00000000-0005-0000-0000-000002000000}"/>
    <cellStyle name="Formel übernehmen" xfId="7" xr:uid="{00000000-0005-0000-0000-000003000000}"/>
    <cellStyle name="Formelzeichen" xfId="4" xr:uid="{00000000-0005-0000-0000-000004000000}"/>
    <cellStyle name="Komma 2" xfId="1" xr:uid="{00000000-0005-0000-0000-000006000000}"/>
    <cellStyle name="Methoden_Überschrift" xfId="2" xr:uid="{00000000-0005-0000-0000-000007000000}"/>
    <cellStyle name="Milliers" xfId="8" builtinId="3"/>
    <cellStyle name="Normal" xfId="0" builtinId="0"/>
    <cellStyle name="Parameter_abbreviation" xfId="14" xr:uid="{00000000-0005-0000-0000-000008000000}"/>
    <cellStyle name="Titre" xfId="9" builtinId="15" customBuiltin="1"/>
    <cellStyle name="Titre 1" xfId="10" builtinId="16" customBuiltin="1"/>
    <cellStyle name="Titre 2" xfId="11" builtinId="17" customBuiltin="1"/>
    <cellStyle name="Titre 3" xfId="12" builtinId="18" customBuiltin="1"/>
    <cellStyle name="Werte" xfId="6" xr:uid="{00000000-0005-0000-0000-00000E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336178</xdr:colOff>
      <xdr:row>0</xdr:row>
      <xdr:rowOff>89647</xdr:rowOff>
    </xdr:from>
    <xdr:to>
      <xdr:col>2</xdr:col>
      <xdr:colOff>1541449</xdr:colOff>
      <xdr:row>1</xdr:row>
      <xdr:rowOff>984436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31" y="89647"/>
          <a:ext cx="2247418" cy="1613646"/>
        </a:xfrm>
        <a:prstGeom prst="rect">
          <a:avLst/>
        </a:prstGeom>
      </xdr:spPr>
    </xdr:pic>
    <xdr:clientData/>
  </xdr:twoCellAnchor>
  <xdr:twoCellAnchor editAs="oneCell">
    <xdr:from>
      <xdr:col>4</xdr:col>
      <xdr:colOff>552450</xdr:colOff>
      <xdr:row>32</xdr:row>
      <xdr:rowOff>38100</xdr:rowOff>
    </xdr:from>
    <xdr:to>
      <xdr:col>13</xdr:col>
      <xdr:colOff>179955</xdr:colOff>
      <xdr:row>34</xdr:row>
      <xdr:rowOff>76144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762500" y="8763000"/>
          <a:ext cx="8161905" cy="447619"/>
        </a:xfrm>
        <a:prstGeom prst="rect">
          <a:avLst/>
        </a:prstGeom>
      </xdr:spPr>
    </xdr:pic>
    <xdr:clientData/>
  </xdr:twoCellAnchor>
  <xdr:twoCellAnchor editAs="oneCell">
    <xdr:from>
      <xdr:col>4</xdr:col>
      <xdr:colOff>561975</xdr:colOff>
      <xdr:row>35</xdr:row>
      <xdr:rowOff>76200</xdr:rowOff>
    </xdr:from>
    <xdr:to>
      <xdr:col>13</xdr:col>
      <xdr:colOff>189480</xdr:colOff>
      <xdr:row>37</xdr:row>
      <xdr:rowOff>114244</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772025" y="9410700"/>
          <a:ext cx="8161905" cy="447619"/>
        </a:xfrm>
        <a:prstGeom prst="rect">
          <a:avLst/>
        </a:prstGeom>
      </xdr:spPr>
    </xdr:pic>
    <xdr:clientData/>
  </xdr:twoCellAnchor>
  <xdr:twoCellAnchor editAs="oneCell">
    <xdr:from>
      <xdr:col>4</xdr:col>
      <xdr:colOff>542925</xdr:colOff>
      <xdr:row>37</xdr:row>
      <xdr:rowOff>133350</xdr:rowOff>
    </xdr:from>
    <xdr:to>
      <xdr:col>13</xdr:col>
      <xdr:colOff>170430</xdr:colOff>
      <xdr:row>41</xdr:row>
      <xdr:rowOff>95154</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4752975" y="9877425"/>
          <a:ext cx="8161905" cy="771429"/>
        </a:xfrm>
        <a:prstGeom prst="rect">
          <a:avLst/>
        </a:prstGeom>
      </xdr:spPr>
    </xdr:pic>
    <xdr:clientData/>
  </xdr:twoCellAnchor>
  <xdr:twoCellAnchor editAs="oneCell">
    <xdr:from>
      <xdr:col>4</xdr:col>
      <xdr:colOff>561975</xdr:colOff>
      <xdr:row>41</xdr:row>
      <xdr:rowOff>47625</xdr:rowOff>
    </xdr:from>
    <xdr:to>
      <xdr:col>13</xdr:col>
      <xdr:colOff>151384</xdr:colOff>
      <xdr:row>44</xdr:row>
      <xdr:rowOff>57070</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4772025" y="10601325"/>
          <a:ext cx="8123809" cy="638095"/>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
  <sheetViews>
    <sheetView showGridLines="0" tabSelected="1" zoomScaleNormal="100" workbookViewId="0">
      <selection activeCell="C5" sqref="C5"/>
    </sheetView>
  </sheetViews>
  <sheetFormatPr baseColWidth="10" defaultColWidth="11.5546875" defaultRowHeight="15.75" x14ac:dyDescent="0.3"/>
  <cols>
    <col min="1" max="1" width="1.21875" customWidth="1"/>
    <col min="2" max="2" width="12.109375" customWidth="1"/>
    <col min="3" max="3" width="26.6640625" customWidth="1"/>
    <col min="4" max="4" width="9.109375" customWidth="1"/>
    <col min="5" max="5" width="26.6640625" customWidth="1"/>
    <col min="6" max="6" width="9.5546875" customWidth="1"/>
    <col min="7" max="7" width="5.33203125" customWidth="1"/>
    <col min="8" max="15" width="9.6640625" customWidth="1"/>
    <col min="20" max="20" width="13.44140625" customWidth="1"/>
  </cols>
  <sheetData>
    <row r="1" spans="1:15" ht="56.25" customHeight="1" x14ac:dyDescent="0.3">
      <c r="A1" s="2"/>
      <c r="B1" s="2"/>
      <c r="C1" s="45"/>
      <c r="D1" s="100" t="s">
        <v>230</v>
      </c>
      <c r="E1" s="101"/>
      <c r="F1" s="101"/>
      <c r="G1" s="101"/>
      <c r="H1" s="101"/>
      <c r="I1" s="101"/>
      <c r="J1" s="101"/>
      <c r="K1" s="101"/>
      <c r="L1" s="101"/>
      <c r="M1" s="101"/>
      <c r="N1" s="101"/>
      <c r="O1" s="2"/>
    </row>
    <row r="2" spans="1:15" ht="189.75" customHeight="1" x14ac:dyDescent="0.3">
      <c r="A2" s="2"/>
      <c r="B2" s="2"/>
      <c r="C2" s="46"/>
      <c r="D2" s="102" t="s">
        <v>229</v>
      </c>
      <c r="E2" s="102"/>
      <c r="F2" s="102"/>
      <c r="G2" s="102"/>
      <c r="H2" s="102"/>
      <c r="I2" s="102"/>
      <c r="J2" s="102"/>
      <c r="K2" s="102"/>
      <c r="L2" s="102"/>
      <c r="M2" s="102"/>
      <c r="N2" s="102"/>
      <c r="O2" s="2"/>
    </row>
    <row r="3" spans="1:15" ht="19.5" x14ac:dyDescent="0.3">
      <c r="A3" s="2"/>
      <c r="B3" s="93" t="s">
        <v>38</v>
      </c>
      <c r="C3" s="93"/>
      <c r="D3" s="93"/>
      <c r="E3" s="93"/>
      <c r="F3" s="93"/>
      <c r="G3" s="93"/>
      <c r="H3" s="1"/>
      <c r="I3" s="1"/>
      <c r="J3" s="1"/>
      <c r="K3" s="1"/>
      <c r="L3" s="1"/>
      <c r="M3" s="1"/>
      <c r="N3" s="1"/>
      <c r="O3" s="1"/>
    </row>
    <row r="4" spans="1:15" ht="19.5" x14ac:dyDescent="0.3">
      <c r="A4" s="2"/>
      <c r="B4" s="12"/>
      <c r="C4" s="12"/>
      <c r="D4" s="16"/>
      <c r="E4" s="16"/>
      <c r="F4" s="16"/>
      <c r="G4" s="16"/>
      <c r="H4" s="17"/>
      <c r="I4" s="17"/>
      <c r="J4" s="17"/>
      <c r="K4" s="17"/>
      <c r="L4" s="17"/>
      <c r="M4" s="17"/>
      <c r="N4" s="17"/>
      <c r="O4" s="1"/>
    </row>
    <row r="5" spans="1:15" ht="31.5" x14ac:dyDescent="0.3">
      <c r="A5" s="2"/>
      <c r="B5" s="20" t="s">
        <v>4</v>
      </c>
      <c r="C5" s="33"/>
      <c r="D5" s="18"/>
      <c r="E5" s="103" t="s">
        <v>70</v>
      </c>
      <c r="F5" s="103"/>
      <c r="G5" s="103"/>
      <c r="H5" s="103"/>
      <c r="I5" s="103"/>
      <c r="J5" s="103"/>
      <c r="K5" s="103"/>
      <c r="L5" s="103"/>
      <c r="M5" s="103"/>
      <c r="N5" s="103"/>
      <c r="O5" s="6"/>
    </row>
    <row r="6" spans="1:15" x14ac:dyDescent="0.3">
      <c r="A6" s="2"/>
      <c r="B6" s="20" t="s">
        <v>175</v>
      </c>
      <c r="C6" s="33"/>
      <c r="D6" s="18"/>
      <c r="E6" s="105" t="s">
        <v>179</v>
      </c>
      <c r="F6" s="105"/>
      <c r="G6" s="105"/>
      <c r="H6" s="105"/>
      <c r="I6" s="105"/>
      <c r="J6" s="105"/>
      <c r="K6" s="105"/>
      <c r="L6" s="105"/>
      <c r="M6" s="105"/>
      <c r="N6" s="105"/>
      <c r="O6" s="6"/>
    </row>
    <row r="7" spans="1:15" x14ac:dyDescent="0.3">
      <c r="A7" s="2"/>
      <c r="B7" s="20" t="s">
        <v>174</v>
      </c>
      <c r="C7" s="41"/>
      <c r="D7" s="18"/>
      <c r="E7" s="105" t="s">
        <v>176</v>
      </c>
      <c r="F7" s="105"/>
      <c r="G7" s="105"/>
      <c r="H7" s="105"/>
      <c r="I7" s="105"/>
      <c r="J7" s="105"/>
      <c r="K7" s="105"/>
      <c r="L7" s="105"/>
      <c r="M7" s="105"/>
      <c r="N7" s="105"/>
      <c r="O7" s="6"/>
    </row>
    <row r="8" spans="1:15" x14ac:dyDescent="0.3">
      <c r="A8" s="2"/>
      <c r="B8" s="20" t="s">
        <v>173</v>
      </c>
      <c r="C8" s="33"/>
      <c r="D8" s="18"/>
      <c r="E8" s="105" t="s">
        <v>177</v>
      </c>
      <c r="F8" s="105"/>
      <c r="G8" s="105"/>
      <c r="H8" s="105"/>
      <c r="I8" s="105"/>
      <c r="J8" s="105"/>
      <c r="K8" s="105"/>
      <c r="L8" s="105"/>
      <c r="M8" s="105"/>
      <c r="N8" s="105"/>
      <c r="O8" s="6"/>
    </row>
    <row r="9" spans="1:15" x14ac:dyDescent="0.3">
      <c r="A9" s="2"/>
      <c r="B9" s="21"/>
      <c r="C9" s="2"/>
      <c r="D9" s="5"/>
      <c r="E9" s="2"/>
      <c r="F9" s="2"/>
      <c r="G9" s="6"/>
      <c r="H9" s="6"/>
      <c r="I9" s="6"/>
      <c r="J9" s="6"/>
      <c r="K9" s="6"/>
      <c r="L9" s="6"/>
      <c r="M9" s="6"/>
      <c r="N9" s="6"/>
      <c r="O9" s="6"/>
    </row>
    <row r="10" spans="1:15" x14ac:dyDescent="0.3">
      <c r="A10" s="2"/>
      <c r="B10" s="22"/>
      <c r="C10" s="104" t="s">
        <v>50</v>
      </c>
      <c r="D10" s="104"/>
      <c r="E10" s="104"/>
      <c r="F10" s="104"/>
      <c r="G10" s="6"/>
      <c r="H10" s="6"/>
      <c r="I10" s="6"/>
      <c r="J10" s="6"/>
      <c r="K10" s="6"/>
      <c r="L10" s="6"/>
      <c r="M10" s="6"/>
      <c r="N10" s="6"/>
      <c r="O10" s="6"/>
    </row>
    <row r="11" spans="1:15" x14ac:dyDescent="0.3">
      <c r="A11" s="2"/>
      <c r="B11" s="22"/>
      <c r="C11" s="30" t="s">
        <v>51</v>
      </c>
      <c r="D11" s="30" t="s">
        <v>3</v>
      </c>
      <c r="E11" s="30" t="s">
        <v>52</v>
      </c>
      <c r="F11" s="30" t="s">
        <v>3</v>
      </c>
      <c r="G11" s="6"/>
      <c r="H11" s="31" t="s">
        <v>1</v>
      </c>
      <c r="I11" s="31"/>
      <c r="J11" s="31"/>
      <c r="K11" s="31"/>
      <c r="L11" s="31"/>
      <c r="M11" s="31"/>
      <c r="N11" s="31"/>
      <c r="O11" s="6"/>
    </row>
    <row r="12" spans="1:15" x14ac:dyDescent="0.3">
      <c r="A12" s="2"/>
      <c r="B12" s="22"/>
      <c r="C12" s="27"/>
      <c r="D12" s="28"/>
      <c r="E12" s="27"/>
      <c r="F12" s="28"/>
      <c r="G12" s="6"/>
      <c r="H12" s="89" t="s">
        <v>178</v>
      </c>
      <c r="I12" s="90"/>
      <c r="J12" s="90"/>
      <c r="K12" s="90"/>
      <c r="L12" s="90"/>
      <c r="M12" s="90"/>
      <c r="N12" s="91"/>
      <c r="O12" s="6"/>
    </row>
    <row r="13" spans="1:15" x14ac:dyDescent="0.3">
      <c r="A13" s="2"/>
      <c r="B13" s="22"/>
      <c r="C13" s="27"/>
      <c r="D13" s="28"/>
      <c r="E13" s="27"/>
      <c r="F13" s="28"/>
      <c r="G13" s="6"/>
      <c r="H13" s="89" t="s">
        <v>178</v>
      </c>
      <c r="I13" s="90"/>
      <c r="J13" s="90"/>
      <c r="K13" s="90"/>
      <c r="L13" s="90"/>
      <c r="M13" s="90"/>
      <c r="N13" s="91"/>
      <c r="O13" s="6"/>
    </row>
    <row r="14" spans="1:15" x14ac:dyDescent="0.3">
      <c r="A14" s="2"/>
      <c r="B14" s="22"/>
      <c r="C14" s="27"/>
      <c r="D14" s="28"/>
      <c r="E14" s="27"/>
      <c r="F14" s="28"/>
      <c r="G14" s="6"/>
      <c r="H14" s="89" t="s">
        <v>178</v>
      </c>
      <c r="I14" s="90"/>
      <c r="J14" s="90"/>
      <c r="K14" s="90"/>
      <c r="L14" s="90"/>
      <c r="M14" s="90"/>
      <c r="N14" s="91"/>
      <c r="O14" s="6"/>
    </row>
    <row r="15" spans="1:15" x14ac:dyDescent="0.3">
      <c r="A15" s="2"/>
      <c r="B15" s="22"/>
      <c r="C15" s="27"/>
      <c r="D15" s="28"/>
      <c r="E15" s="27"/>
      <c r="F15" s="28"/>
      <c r="G15" s="6"/>
      <c r="H15" s="89" t="s">
        <v>178</v>
      </c>
      <c r="I15" s="90"/>
      <c r="J15" s="90"/>
      <c r="K15" s="90"/>
      <c r="L15" s="90"/>
      <c r="M15" s="90"/>
      <c r="N15" s="91"/>
      <c r="O15" s="6"/>
    </row>
    <row r="16" spans="1:15" x14ac:dyDescent="0.3">
      <c r="A16" s="2"/>
      <c r="B16" s="22"/>
      <c r="C16" s="27"/>
      <c r="D16" s="28"/>
      <c r="E16" s="27"/>
      <c r="F16" s="28"/>
      <c r="G16" s="24"/>
      <c r="H16" s="89" t="s">
        <v>178</v>
      </c>
      <c r="I16" s="90"/>
      <c r="J16" s="90"/>
      <c r="K16" s="90"/>
      <c r="L16" s="90"/>
      <c r="M16" s="90"/>
      <c r="N16" s="91"/>
      <c r="O16" s="6"/>
    </row>
    <row r="17" spans="1:15" x14ac:dyDescent="0.3">
      <c r="A17" s="2"/>
      <c r="B17" s="22"/>
      <c r="C17" s="25" t="s">
        <v>53</v>
      </c>
      <c r="D17" s="26">
        <f>SUM(D12:D16)</f>
        <v>0</v>
      </c>
      <c r="E17" s="25" t="s">
        <v>53</v>
      </c>
      <c r="F17" s="26">
        <f>SUM(F12:F16)</f>
        <v>0</v>
      </c>
      <c r="G17" s="24"/>
      <c r="H17" s="9" t="s">
        <v>66</v>
      </c>
      <c r="I17" s="10"/>
      <c r="J17" s="10"/>
      <c r="K17" s="10"/>
      <c r="L17" s="10"/>
      <c r="M17" s="10"/>
      <c r="N17" s="11"/>
      <c r="O17" s="6"/>
    </row>
    <row r="18" spans="1:15" ht="17.25" x14ac:dyDescent="0.3">
      <c r="A18" s="2"/>
      <c r="B18" s="2"/>
      <c r="C18" s="20" t="s">
        <v>62</v>
      </c>
      <c r="D18" s="7">
        <f>IF($C$5="National values",(IFERROR($D$12*INDEX('National Values'!$C$3:$C$37,MATCH($C$12,'National Values'!$A$3:$A$37,0)),0)+IFERROR($D$13*INDEX('National Values'!$C$3:$C$37,MATCH($C$13,'National Values'!$A$3:$A$37,0)),0)+IFERROR($D$14*INDEX('National Values'!$C$3:$C$37,MATCH($C$14,'National Values'!$A$3:$A$37,0)),0)+IFERROR($D$15*INDEX('National Values'!$C$3:$C$37,MATCH($C$15,'National Values'!$A$3:$A$37,0)),0)+IFERROR($D$16*INDEX('National Values'!$C$3:$C$37,MATCH($C$16,'National Values'!$A$3:$A$37,0)),0)),(IFERROR($D$12*INDEX('EU Values'!$C$3:$C$37,MATCH($C$12,'EU Values'!$A$3:$A$37,0)),0)+IFERROR($D$13*INDEX('EU Values'!$C$3:$C$37,MATCH($C$13,'EU Values'!$A$3:$A$37,0)),0)+IFERROR($D$14*INDEX('EU Values'!$C$3:$C$37,MATCH($C$14,'EU Values'!$A$3:$A$37,0)),0)+IFERROR($D$15*INDEX('EU Values'!$C$3:$C$37,MATCH($C$15,'EU Values'!$A$3:$A$37,0)),0)+IFERROR($D$16*INDEX('EU Values'!$C$3:$C$37,MATCH($C$16,'EU Values'!$A$3:$A$37,0)),0)))</f>
        <v>0</v>
      </c>
      <c r="E18" s="20" t="s">
        <v>60</v>
      </c>
      <c r="F18" s="7">
        <f>IF($C$5="National values",IFERROR($F$12*INDEX('National Values'!$C$3:$C$37,MATCH($E$12,'National Values'!$A$3:$A$37,0)),0)+IFERROR($F$13*INDEX('National Values'!$C$3:$C$37,MATCH($E$13,'National Values'!$A$3:$A$37,0)),0)+IFERROR($F$14*INDEX('National Values'!$C$3:$C$37,MATCH($E$14,'National Values'!$A$3:$A$37,0)),0)+IFERROR($F$15*INDEX('National Values'!$C$3:$C$37,MATCH($E$15,'National Values'!$A$3:$A$37,0)),0)+IFERROR($F$16*INDEX('National Values'!$C$3:$C$37,MATCH($E$16,'National Values'!$A$3:$A$37,0)),0),IFERROR($F$12*INDEX('EU Values'!$C$3:$C$37,MATCH($E$12,'EU Values'!$A$3:$A$37,0)),0)+IFERROR($F$13*INDEX('EU Values'!$C$3:$C$37,MATCH($E$13,'EU Values'!$A$3:$A$37,0)),0)+IFERROR($F$14*INDEX('EU Values'!$C$3:$C$37,MATCH($E$14,'EU Values'!$A$3:$A$37,0)),0)+IFERROR($F$15*INDEX('EU Values'!$C$3:$C$37,MATCH($E$15,'EU Values'!$A$3:$A$37,0)),0)+IFERROR($F$16*INDEX('EU Values'!$C$3:$C$37,MATCH($E$16,'EU Values'!$A$3:$A$37,0)),0))</f>
        <v>0</v>
      </c>
      <c r="G18" s="2"/>
      <c r="H18" s="96" t="s">
        <v>46</v>
      </c>
      <c r="I18" s="97"/>
      <c r="J18" s="97"/>
      <c r="K18" s="97"/>
      <c r="L18" s="97"/>
      <c r="M18" s="97"/>
      <c r="N18" s="98"/>
      <c r="O18" s="5"/>
    </row>
    <row r="19" spans="1:15" ht="17.25" x14ac:dyDescent="0.3">
      <c r="A19" s="2"/>
      <c r="B19" s="2"/>
      <c r="C19" s="20" t="s">
        <v>63</v>
      </c>
      <c r="D19" s="7">
        <f>IF($C$5="National values",(IFERROR($D$12*INDEX('National Values'!$B$3:$B$37,MATCH($C$12,'National Values'!$A$3:$A$37,0)),0)+IFERROR($D$13*INDEX('National Values'!$B$3:$B$37,MATCH($C$13,'National Values'!$A$3:$A$37,0)),0)+IFERROR($D$14*INDEX('National Values'!$B$3:$B$37,MATCH($C$14,'National Values'!$A$3:$A$37,0)),0)+IFERROR($D$15*INDEX('National Values'!$B$3:$B$37,MATCH($C$15,'National Values'!$A$3:$A$37,0)),0)+IFERROR($D$16*INDEX('National Values'!$B$3:$B$37,MATCH($C$16,'National Values'!$A$3:$A$37,0)),0)),(IFERROR($D$12*INDEX('EU Values'!$B$3:$B$37,MATCH($C$12,'EU Values'!$A$3:$A$37,0)),0)+IFERROR($D$13*INDEX('EU Values'!$B$3:$B$37,MATCH($C$13,'EU Values'!$A$3:$A$37,0)),0)+IFERROR($D$14*INDEX('EU Values'!$B$3:$B$37,MATCH($C$14,'EU Values'!$A$3:$A$37,0)),0)+IFERROR($D$15*INDEX('EU Values'!$B$3:$B$37,MATCH($C$15,'EU Values'!$A$3:$A$37,0)),0)+IFERROR($D$16*INDEX('EU Values'!$B$3:$B$37,MATCH($C$16,'EU Values'!$A$3:$A$37,0)),0)))</f>
        <v>0</v>
      </c>
      <c r="E19" s="20" t="s">
        <v>61</v>
      </c>
      <c r="F19" s="7">
        <f>IF($C$5="National values",IFERROR($F$12*INDEX('National Values'!$B$3:$B$37,MATCH($E$12,'National Values'!$A$3:$A$37,0)),0)+IFERROR($F$13*INDEX('National Values'!$B$3:$B$37,MATCH($E$13,'National Values'!$A$3:$A$37,0)),0)+IFERROR($F$14*INDEX('National Values'!$B$3:$B$37,MATCH($E$14,'National Values'!$A$3:$A$37,0)),0)+IFERROR($F$15*INDEX('National Values'!$B$3:$B$37,MATCH($E$15,'National Values'!$A$3:$A$37,0)),0)+IFERROR($F$16*INDEX('National Values'!$B$3:$B$37,MATCH($E$16,'National Values'!$A$3:$A$37,0)),0),IFERROR($F$12*INDEX('EU Values'!$B$3:$B$37,MATCH($E$12,'EU Values'!$A$3:$A$37,0)),0)+IFERROR($F$13*INDEX('EU Values'!$B$3:$B$37,MATCH($E$13,'EU Values'!$A$3:$A$37,0)),0)+IFERROR($F$14*INDEX('EU Values'!$B$3:$B$37,MATCH($E$14,'EU Values'!$A$3:$A$37,0)),0)+IFERROR($F$15*INDEX('EU Values'!$B$3:$B$37,MATCH($E$15,'EU Values'!$A$3:$A$37,0)),0)+IFERROR($F$16*INDEX('EU Values'!$B$3:$B$37,MATCH($E$16,'EU Values'!$A$3:$A$37,0)),0))</f>
        <v>0</v>
      </c>
      <c r="G19" s="2"/>
      <c r="H19" s="96" t="s">
        <v>47</v>
      </c>
      <c r="I19" s="97"/>
      <c r="J19" s="97"/>
      <c r="K19" s="97"/>
      <c r="L19" s="97"/>
      <c r="M19" s="97"/>
      <c r="N19" s="98"/>
      <c r="O19" s="5"/>
    </row>
    <row r="20" spans="1:15" x14ac:dyDescent="0.3">
      <c r="A20" s="2"/>
      <c r="B20" s="22"/>
      <c r="C20" s="2"/>
      <c r="D20" s="5"/>
      <c r="E20" s="2"/>
      <c r="F20" s="2"/>
      <c r="G20" s="24"/>
      <c r="H20" s="6"/>
      <c r="I20" s="6"/>
      <c r="J20" s="6"/>
      <c r="K20" s="6"/>
      <c r="L20" s="6"/>
      <c r="M20" s="6"/>
      <c r="N20" s="6"/>
      <c r="O20" s="6"/>
    </row>
    <row r="21" spans="1:15" x14ac:dyDescent="0.3">
      <c r="A21" s="2"/>
      <c r="B21" s="22"/>
      <c r="C21" s="51" t="s">
        <v>74</v>
      </c>
      <c r="D21" s="30" t="s">
        <v>0</v>
      </c>
      <c r="E21" s="51" t="s">
        <v>39</v>
      </c>
      <c r="F21" s="30" t="s">
        <v>0</v>
      </c>
      <c r="G21" s="2"/>
      <c r="H21" s="31" t="s">
        <v>1</v>
      </c>
      <c r="I21" s="31"/>
      <c r="J21" s="31"/>
      <c r="K21" s="31"/>
      <c r="L21" s="31"/>
      <c r="M21" s="31"/>
      <c r="N21" s="31"/>
      <c r="O21" s="3"/>
    </row>
    <row r="22" spans="1:15" x14ac:dyDescent="0.3">
      <c r="A22" s="2"/>
      <c r="B22" s="23" t="s">
        <v>3</v>
      </c>
      <c r="C22" s="27"/>
      <c r="D22" s="8" t="s">
        <v>76</v>
      </c>
      <c r="E22" s="74"/>
      <c r="F22" s="8" t="s">
        <v>76</v>
      </c>
      <c r="G22" s="2"/>
      <c r="H22" s="94" t="s">
        <v>80</v>
      </c>
      <c r="I22" s="94"/>
      <c r="J22" s="94"/>
      <c r="K22" s="94"/>
      <c r="L22" s="94"/>
      <c r="M22" s="94"/>
      <c r="N22" s="95"/>
      <c r="O22" s="5"/>
    </row>
    <row r="23" spans="1:15" x14ac:dyDescent="0.3">
      <c r="A23" s="2"/>
      <c r="B23" s="38" t="s">
        <v>75</v>
      </c>
      <c r="C23" s="27"/>
      <c r="D23" s="40" t="s">
        <v>77</v>
      </c>
      <c r="E23" s="44">
        <f>IFERROR(IF($C$7="50 - 149 km",INDEX('EU Values'!$B$118:$K$142,MATCH($C$6,'EU Values'!$A$118:$A$142,0),MATCH($C$8,'EU Values'!$B$117:$K$117,0)),IF($C$7="150 - 499 km",INDEX('EU Values'!$B$145:$K$169,MATCH($C$6,'EU Values'!$A$145:$A$169,0),MATCH($C$8,'EU Values'!$B$144:$K$144,0)),INDEX('EU Values'!$B$172:$K$196,MATCH($C$6,'EU Values'!$A$172:$A$196,0),MATCH($C$8,'EU Values'!$B$171:$K$171,0)))),0)</f>
        <v>0</v>
      </c>
      <c r="F23" s="40" t="s">
        <v>77</v>
      </c>
      <c r="G23" s="2"/>
      <c r="H23" s="94" t="s">
        <v>81</v>
      </c>
      <c r="I23" s="94"/>
      <c r="J23" s="94"/>
      <c r="K23" s="94"/>
      <c r="L23" s="94"/>
      <c r="M23" s="94"/>
      <c r="N23" s="95"/>
      <c r="O23" s="5"/>
    </row>
    <row r="24" spans="1:15" ht="17.25" x14ac:dyDescent="0.3">
      <c r="A24" s="2"/>
      <c r="B24" s="39" t="s">
        <v>88</v>
      </c>
      <c r="C24" s="27"/>
      <c r="D24" s="40" t="s">
        <v>78</v>
      </c>
      <c r="E24" s="29">
        <f>IFERROR(INDEX('EU Values'!$B$52:$B$61,MATCH($C$8,'EU Values'!$A$52:$A$61,0)),0)</f>
        <v>0</v>
      </c>
      <c r="F24" s="40" t="s">
        <v>78</v>
      </c>
      <c r="G24" s="2"/>
      <c r="H24" s="94" t="s">
        <v>84</v>
      </c>
      <c r="I24" s="94"/>
      <c r="J24" s="94"/>
      <c r="K24" s="94"/>
      <c r="L24" s="94"/>
      <c r="M24" s="94"/>
      <c r="N24" s="95"/>
      <c r="O24" s="5"/>
    </row>
    <row r="25" spans="1:15" ht="17.25" x14ac:dyDescent="0.3">
      <c r="A25" s="2"/>
      <c r="B25" s="43" t="s">
        <v>89</v>
      </c>
      <c r="C25" s="27"/>
      <c r="D25" s="40" t="s">
        <v>78</v>
      </c>
      <c r="E25" s="29">
        <f>IFERROR(INDEX('EU Values'!$B$47:$B$49,MATCH($C$7,'EU Values'!$A$47:$A$49,0)),0)</f>
        <v>0</v>
      </c>
      <c r="F25" s="40" t="s">
        <v>78</v>
      </c>
      <c r="G25" s="2"/>
      <c r="H25" s="94" t="s">
        <v>85</v>
      </c>
      <c r="I25" s="94"/>
      <c r="J25" s="94"/>
      <c r="K25" s="94"/>
      <c r="L25" s="94"/>
      <c r="M25" s="94"/>
      <c r="N25" s="95"/>
      <c r="O25" s="5"/>
    </row>
    <row r="26" spans="1:15" ht="17.25" x14ac:dyDescent="0.3">
      <c r="A26" s="2"/>
      <c r="B26" s="20" t="s">
        <v>90</v>
      </c>
      <c r="C26" s="27"/>
      <c r="D26" s="40" t="s">
        <v>78</v>
      </c>
      <c r="E26" s="29">
        <f>IFERROR(INDEX('EU Values'!$B$64:$B$88,MATCH($C$6,'EU Values'!$A$64:$A$88,0)),0)</f>
        <v>0</v>
      </c>
      <c r="F26" s="40" t="s">
        <v>78</v>
      </c>
      <c r="G26" s="2"/>
      <c r="H26" s="96" t="s">
        <v>86</v>
      </c>
      <c r="I26" s="97"/>
      <c r="J26" s="97"/>
      <c r="K26" s="97"/>
      <c r="L26" s="97"/>
      <c r="M26" s="97"/>
      <c r="N26" s="98"/>
      <c r="O26" s="5"/>
    </row>
    <row r="27" spans="1:15" ht="17.25" x14ac:dyDescent="0.3">
      <c r="A27" s="2"/>
      <c r="B27" s="20" t="s">
        <v>91</v>
      </c>
      <c r="C27" s="27"/>
      <c r="D27" s="40" t="s">
        <v>78</v>
      </c>
      <c r="E27" s="29">
        <f>IFERROR(INDEX('EU Values'!$B$91:$D$115,MATCH($C$6,'EU Values'!$A$91:$A$115,0),MATCH($C$7,'EU Values'!$B$90:$D$90,0)),0)</f>
        <v>0</v>
      </c>
      <c r="F27" s="40" t="s">
        <v>78</v>
      </c>
      <c r="G27" s="2"/>
      <c r="H27" s="96" t="s">
        <v>87</v>
      </c>
      <c r="I27" s="97"/>
      <c r="J27" s="97"/>
      <c r="K27" s="97"/>
      <c r="L27" s="97"/>
      <c r="M27" s="97"/>
      <c r="N27" s="98"/>
      <c r="O27" s="5"/>
    </row>
    <row r="28" spans="1:15" ht="17.25" x14ac:dyDescent="0.3">
      <c r="A28" s="2"/>
      <c r="B28" s="20" t="s">
        <v>92</v>
      </c>
      <c r="C28" s="27"/>
      <c r="D28" s="40" t="s">
        <v>79</v>
      </c>
      <c r="E28" s="73">
        <f>IFERROR(INDEX('EU Values'!$B$41:$B$43,MATCH($C$7,'EU Values'!$A$41:$A$43,0)),0)</f>
        <v>0</v>
      </c>
      <c r="F28" s="40" t="s">
        <v>79</v>
      </c>
      <c r="G28" s="2"/>
      <c r="H28" s="96" t="s">
        <v>82</v>
      </c>
      <c r="I28" s="97"/>
      <c r="J28" s="97"/>
      <c r="K28" s="97"/>
      <c r="L28" s="97"/>
      <c r="M28" s="97"/>
      <c r="N28" s="98"/>
      <c r="O28" s="5"/>
    </row>
    <row r="29" spans="1:15" ht="17.25" x14ac:dyDescent="0.3">
      <c r="A29" s="2"/>
      <c r="B29" s="20" t="s">
        <v>93</v>
      </c>
      <c r="C29" s="27"/>
      <c r="D29" s="40" t="s">
        <v>79</v>
      </c>
      <c r="E29" s="73">
        <f>IFERROR(INDEX('EU Values'!$C$41:$C$43,MATCH($C$7,'EU Values'!$A$41:$A$43,0)),0)</f>
        <v>0</v>
      </c>
      <c r="F29" s="40" t="s">
        <v>79</v>
      </c>
      <c r="G29" s="2"/>
      <c r="H29" s="96" t="s">
        <v>83</v>
      </c>
      <c r="I29" s="97"/>
      <c r="J29" s="97"/>
      <c r="K29" s="97"/>
      <c r="L29" s="97"/>
      <c r="M29" s="97"/>
      <c r="N29" s="98"/>
      <c r="O29" s="5"/>
    </row>
    <row r="30" spans="1:15" x14ac:dyDescent="0.3">
      <c r="A30" s="2"/>
      <c r="B30" s="2"/>
      <c r="C30" s="2"/>
      <c r="D30" s="2"/>
      <c r="E30" s="2"/>
      <c r="F30" s="2"/>
      <c r="G30" s="2"/>
      <c r="H30" s="2"/>
      <c r="I30" s="2"/>
      <c r="J30" s="2"/>
      <c r="K30" s="2"/>
      <c r="L30" s="2"/>
      <c r="M30" s="2"/>
      <c r="N30" s="2"/>
      <c r="O30" s="2"/>
    </row>
    <row r="31" spans="1:15" ht="19.5" x14ac:dyDescent="0.3">
      <c r="A31" s="2"/>
      <c r="B31" s="93" t="s">
        <v>42</v>
      </c>
      <c r="C31" s="93"/>
      <c r="D31" s="93"/>
      <c r="E31" s="93"/>
      <c r="F31" s="93"/>
      <c r="G31" s="93"/>
      <c r="H31" s="1"/>
      <c r="I31" s="1"/>
      <c r="J31" s="1"/>
      <c r="K31" s="1"/>
      <c r="L31" s="1"/>
      <c r="M31" s="1"/>
      <c r="N31" s="1"/>
      <c r="O31" s="1"/>
    </row>
    <row r="32" spans="1:15" x14ac:dyDescent="0.3">
      <c r="A32" s="2"/>
      <c r="B32" s="2"/>
      <c r="C32" s="2"/>
      <c r="D32" s="5"/>
      <c r="E32" s="2"/>
      <c r="F32" s="2"/>
      <c r="G32" s="6"/>
      <c r="H32" s="6"/>
      <c r="I32" s="6"/>
      <c r="J32" s="6"/>
      <c r="K32" s="6"/>
      <c r="L32" s="6"/>
      <c r="M32" s="6"/>
      <c r="N32" s="6"/>
      <c r="O32" s="6"/>
    </row>
    <row r="33" spans="1:15" x14ac:dyDescent="0.3">
      <c r="A33" s="2"/>
      <c r="B33" s="2"/>
      <c r="C33" s="2"/>
      <c r="D33" s="5"/>
      <c r="E33" s="2"/>
      <c r="F33" s="2"/>
      <c r="G33" s="6"/>
      <c r="H33" s="6"/>
      <c r="I33" s="6"/>
      <c r="J33" s="6"/>
      <c r="K33" s="6"/>
      <c r="L33" s="6"/>
      <c r="M33" s="6"/>
      <c r="N33" s="6"/>
      <c r="O33" s="6"/>
    </row>
    <row r="34" spans="1:15" ht="16.5" x14ac:dyDescent="0.3">
      <c r="A34" s="2"/>
      <c r="B34" s="99" t="s">
        <v>40</v>
      </c>
      <c r="C34" s="99"/>
      <c r="D34" s="99"/>
      <c r="E34" s="99"/>
      <c r="F34" s="99"/>
      <c r="G34" s="99"/>
      <c r="H34" s="6"/>
      <c r="I34" s="6"/>
      <c r="J34" s="6"/>
      <c r="K34" s="6"/>
      <c r="L34" s="6"/>
      <c r="M34" s="6"/>
      <c r="N34" s="6"/>
      <c r="O34" s="6"/>
    </row>
    <row r="35" spans="1:15" x14ac:dyDescent="0.3">
      <c r="A35" s="2"/>
      <c r="B35" s="2"/>
      <c r="C35" s="2"/>
      <c r="D35" s="5"/>
      <c r="E35" s="2"/>
      <c r="F35" s="2"/>
      <c r="G35" s="6"/>
      <c r="H35" s="6"/>
      <c r="I35" s="6"/>
      <c r="J35" s="6"/>
      <c r="K35" s="6"/>
      <c r="L35" s="6"/>
      <c r="M35" s="6"/>
      <c r="N35" s="6"/>
      <c r="O35" s="6"/>
    </row>
    <row r="36" spans="1:15" x14ac:dyDescent="0.3">
      <c r="A36" s="2"/>
      <c r="B36" s="2"/>
      <c r="C36" s="2"/>
      <c r="D36" s="5"/>
      <c r="E36" s="2"/>
      <c r="F36" s="2"/>
      <c r="G36" s="6"/>
      <c r="H36" s="6"/>
      <c r="I36" s="6"/>
      <c r="J36" s="6"/>
      <c r="K36" s="6"/>
      <c r="L36" s="6"/>
      <c r="M36" s="6"/>
      <c r="N36" s="6"/>
      <c r="O36" s="6"/>
    </row>
    <row r="37" spans="1:15" ht="16.5" x14ac:dyDescent="0.3">
      <c r="A37" s="2"/>
      <c r="B37" s="99" t="s">
        <v>41</v>
      </c>
      <c r="C37" s="99"/>
      <c r="D37" s="99"/>
      <c r="E37" s="99"/>
      <c r="F37" s="99"/>
      <c r="G37" s="99"/>
      <c r="H37" s="6"/>
      <c r="I37" s="6"/>
      <c r="J37" s="6"/>
      <c r="K37" s="6"/>
      <c r="L37" s="6"/>
      <c r="M37" s="6"/>
      <c r="N37" s="6"/>
      <c r="O37" s="6"/>
    </row>
    <row r="38" spans="1:15" x14ac:dyDescent="0.3">
      <c r="A38" s="2"/>
      <c r="B38" s="2"/>
      <c r="C38" s="2"/>
      <c r="D38" s="5"/>
      <c r="E38" s="2"/>
      <c r="F38" s="2"/>
      <c r="G38" s="6"/>
      <c r="H38" s="6"/>
      <c r="I38" s="6"/>
      <c r="J38" s="6"/>
      <c r="K38" s="6"/>
      <c r="L38" s="6"/>
      <c r="M38" s="6"/>
      <c r="N38" s="6"/>
      <c r="O38" s="6"/>
    </row>
    <row r="39" spans="1:15" x14ac:dyDescent="0.3">
      <c r="A39" s="2"/>
      <c r="B39" s="2"/>
      <c r="C39" s="2"/>
      <c r="D39" s="5"/>
      <c r="E39" s="2"/>
      <c r="F39" s="2"/>
      <c r="G39" s="6"/>
      <c r="H39" s="6"/>
      <c r="I39" s="6"/>
      <c r="J39" s="6"/>
      <c r="K39" s="6"/>
      <c r="L39" s="6"/>
      <c r="M39" s="6"/>
      <c r="N39" s="6"/>
      <c r="O39" s="6"/>
    </row>
    <row r="40" spans="1:15" ht="16.5" x14ac:dyDescent="0.3">
      <c r="A40" s="2"/>
      <c r="B40" s="99" t="s">
        <v>73</v>
      </c>
      <c r="C40" s="99"/>
      <c r="D40" s="99"/>
      <c r="E40" s="99"/>
      <c r="F40" s="99"/>
      <c r="G40" s="99"/>
      <c r="H40" s="6"/>
      <c r="I40" s="6"/>
      <c r="J40" s="6"/>
      <c r="K40" s="6"/>
      <c r="L40" s="6"/>
      <c r="M40" s="32"/>
      <c r="N40" s="6"/>
      <c r="O40" s="6"/>
    </row>
    <row r="41" spans="1:15" x14ac:dyDescent="0.3">
      <c r="A41" s="2"/>
      <c r="B41" s="2"/>
      <c r="C41" s="2"/>
      <c r="D41" s="5"/>
      <c r="E41" s="2"/>
      <c r="F41" s="2"/>
      <c r="G41" s="6"/>
      <c r="H41" s="6"/>
      <c r="I41" s="6"/>
      <c r="J41" s="6"/>
      <c r="K41" s="6"/>
      <c r="L41" s="6"/>
      <c r="M41" s="6"/>
      <c r="N41" s="6"/>
      <c r="O41" s="6"/>
    </row>
    <row r="42" spans="1:15" x14ac:dyDescent="0.3">
      <c r="A42" s="2"/>
      <c r="B42" s="2"/>
      <c r="C42" s="2"/>
      <c r="D42" s="5"/>
      <c r="E42" s="2"/>
      <c r="F42" s="2"/>
      <c r="G42" s="6"/>
      <c r="H42" s="6"/>
      <c r="I42" s="6"/>
      <c r="J42" s="6"/>
      <c r="K42" s="6"/>
      <c r="L42" s="6"/>
      <c r="M42" s="6"/>
      <c r="N42" s="6"/>
      <c r="O42" s="6"/>
    </row>
    <row r="43" spans="1:15" ht="18" x14ac:dyDescent="0.3">
      <c r="A43" s="2"/>
      <c r="B43" s="99" t="s">
        <v>54</v>
      </c>
      <c r="C43" s="99"/>
      <c r="D43" s="99"/>
      <c r="E43" s="99"/>
      <c r="F43" s="99"/>
      <c r="G43" s="99"/>
      <c r="H43" s="6"/>
      <c r="I43" s="6"/>
      <c r="J43" s="6"/>
      <c r="K43" s="6"/>
      <c r="L43" s="6"/>
      <c r="M43" s="32"/>
      <c r="N43" s="6"/>
      <c r="O43" s="6"/>
    </row>
    <row r="44" spans="1:15" x14ac:dyDescent="0.3">
      <c r="A44" s="2"/>
      <c r="B44" s="2"/>
      <c r="C44" s="2"/>
      <c r="D44" s="5"/>
      <c r="E44" s="2"/>
      <c r="F44" s="2"/>
      <c r="G44" s="6"/>
      <c r="H44" s="6"/>
      <c r="I44" s="6"/>
      <c r="J44" s="6"/>
      <c r="K44" s="6"/>
      <c r="L44" s="6"/>
      <c r="M44" s="6"/>
      <c r="N44" s="6"/>
      <c r="O44" s="6"/>
    </row>
    <row r="45" spans="1:15" x14ac:dyDescent="0.3">
      <c r="A45" s="2"/>
      <c r="B45" s="2"/>
      <c r="C45" s="2"/>
      <c r="D45" s="5"/>
      <c r="E45" s="2"/>
      <c r="F45" s="2"/>
      <c r="G45" s="6"/>
      <c r="H45" s="6"/>
      <c r="I45" s="6"/>
      <c r="J45" s="6"/>
      <c r="K45" s="6"/>
      <c r="L45" s="6"/>
      <c r="M45" s="6"/>
      <c r="N45" s="6"/>
      <c r="O45" s="6"/>
    </row>
    <row r="46" spans="1:15" ht="19.5" x14ac:dyDescent="0.3">
      <c r="A46" s="2"/>
      <c r="B46" s="93" t="s">
        <v>67</v>
      </c>
      <c r="C46" s="93"/>
      <c r="D46" s="93"/>
      <c r="E46" s="93"/>
      <c r="F46" s="93"/>
      <c r="G46" s="93"/>
      <c r="H46" s="6"/>
      <c r="I46" s="6"/>
      <c r="J46" s="6"/>
      <c r="K46" s="6"/>
      <c r="L46" s="6"/>
      <c r="M46" s="6"/>
      <c r="N46" s="6"/>
      <c r="O46" s="6"/>
    </row>
    <row r="47" spans="1:15" x14ac:dyDescent="0.3">
      <c r="A47" s="2"/>
      <c r="B47" s="2"/>
      <c r="C47" s="2"/>
      <c r="D47" s="5"/>
      <c r="E47" s="2"/>
      <c r="F47" s="2"/>
      <c r="G47" s="6"/>
      <c r="H47" s="6"/>
      <c r="I47" s="6"/>
      <c r="J47" s="6"/>
      <c r="K47" s="6"/>
      <c r="L47" s="6"/>
      <c r="M47" s="6"/>
      <c r="N47" s="6"/>
      <c r="O47" s="6"/>
    </row>
    <row r="48" spans="1:15" x14ac:dyDescent="0.3">
      <c r="A48" s="2"/>
      <c r="B48" s="2"/>
      <c r="C48" s="52" t="s">
        <v>74</v>
      </c>
      <c r="D48" s="52" t="s">
        <v>0</v>
      </c>
      <c r="E48" s="52" t="s">
        <v>39</v>
      </c>
      <c r="F48" s="52" t="s">
        <v>0</v>
      </c>
      <c r="G48" s="24"/>
      <c r="H48" s="31" t="s">
        <v>1</v>
      </c>
      <c r="I48" s="31"/>
      <c r="J48" s="31"/>
      <c r="K48" s="31"/>
      <c r="L48" s="31"/>
      <c r="M48" s="31"/>
      <c r="N48" s="31"/>
      <c r="O48" s="6"/>
    </row>
    <row r="49" spans="1:20" x14ac:dyDescent="0.3">
      <c r="A49" s="2"/>
      <c r="B49" s="4" t="s">
        <v>48</v>
      </c>
      <c r="C49" s="36">
        <f>IFERROR(C22%*C23*10^6*(C28-C29)*C24*C25*C26*C27,"insufficient data")</f>
        <v>0</v>
      </c>
      <c r="D49" s="34" t="s">
        <v>2</v>
      </c>
      <c r="E49" s="36">
        <f>IFERROR(E22%*E23*10^6*(E28-E29)*E24*E25*E26*E27,"insufficient data")</f>
        <v>0</v>
      </c>
      <c r="F49" s="34" t="s">
        <v>2</v>
      </c>
      <c r="G49" s="2"/>
      <c r="H49" s="89" t="s">
        <v>57</v>
      </c>
      <c r="I49" s="90"/>
      <c r="J49" s="90"/>
      <c r="K49" s="90"/>
      <c r="L49" s="90"/>
      <c r="M49" s="90"/>
      <c r="N49" s="91"/>
      <c r="O49" s="6"/>
      <c r="P49" s="35"/>
    </row>
    <row r="50" spans="1:20" x14ac:dyDescent="0.3">
      <c r="A50" s="2"/>
      <c r="B50" s="4" t="s">
        <v>49</v>
      </c>
      <c r="C50" s="36">
        <f>IFERROR(C22%*C23*10^6*(C28-C29)*C24*C25*C26*C27,"insufficient data")</f>
        <v>0</v>
      </c>
      <c r="D50" s="34" t="s">
        <v>2</v>
      </c>
      <c r="E50" s="36">
        <f>IFERROR(E22%*E23*10^6*(E28-E29)*E24*E25*E26*E27,"insufficient data")</f>
        <v>0</v>
      </c>
      <c r="F50" s="34" t="s">
        <v>2</v>
      </c>
      <c r="G50" s="2"/>
      <c r="H50" s="89" t="s">
        <v>56</v>
      </c>
      <c r="I50" s="90"/>
      <c r="J50" s="90"/>
      <c r="K50" s="90"/>
      <c r="L50" s="90"/>
      <c r="M50" s="90"/>
      <c r="N50" s="91"/>
      <c r="O50" s="6"/>
      <c r="P50" s="35"/>
    </row>
    <row r="51" spans="1:20" x14ac:dyDescent="0.3">
      <c r="A51" s="2"/>
      <c r="B51" s="4" t="s">
        <v>72</v>
      </c>
      <c r="C51" s="36">
        <f>IFERROR(C22%*C23*10^6*C28*C24*C25*C26*C27*$D$18-C22%*C23*10^6*C29*C24*C25*C26*C27*$F$18,"insufficient data")</f>
        <v>0</v>
      </c>
      <c r="D51" s="34" t="s">
        <v>2</v>
      </c>
      <c r="E51" s="36">
        <f>IFERROR(E22%*E23*10^6*E28*E24*E25*E26*E27*$D$18-E22%*E23*10^6*E29*E24*E25*E26*E27*$F$18,"insufficient data")</f>
        <v>0</v>
      </c>
      <c r="F51" s="34" t="s">
        <v>2</v>
      </c>
      <c r="G51" s="2"/>
      <c r="H51" s="89" t="s">
        <v>71</v>
      </c>
      <c r="I51" s="90"/>
      <c r="J51" s="90"/>
      <c r="K51" s="90"/>
      <c r="L51" s="90"/>
      <c r="M51" s="90"/>
      <c r="N51" s="91"/>
      <c r="O51" s="6"/>
      <c r="P51" s="35"/>
    </row>
    <row r="52" spans="1:20" x14ac:dyDescent="0.3">
      <c r="A52" s="2"/>
      <c r="B52" s="4" t="s">
        <v>55</v>
      </c>
      <c r="C52" s="37">
        <f>IFERROR((C22%*C23*10^6*C28*C24*C25*C26*C27*$D$19-C22%*C23*10^6*C29*C24*C25*C26*C27*$F$19)/10^6,"insufficient data")</f>
        <v>0</v>
      </c>
      <c r="D52" s="34" t="s">
        <v>69</v>
      </c>
      <c r="E52" s="37">
        <f>IFERROR((E22%*E23*10^6*E28*E24*E25*E26*E27*$D$19-E22%*E23*10^6*E29*E24*E25*E26*E27*$F$19)/10^6,"insufficient data")</f>
        <v>0</v>
      </c>
      <c r="F52" s="34" t="s">
        <v>69</v>
      </c>
      <c r="G52" s="2"/>
      <c r="H52" s="89" t="s">
        <v>68</v>
      </c>
      <c r="I52" s="90"/>
      <c r="J52" s="90"/>
      <c r="K52" s="90"/>
      <c r="L52" s="90"/>
      <c r="M52" s="90"/>
      <c r="N52" s="91"/>
      <c r="O52" s="6"/>
      <c r="P52" s="35"/>
    </row>
    <row r="53" spans="1:20" x14ac:dyDescent="0.3">
      <c r="A53" s="2"/>
      <c r="B53" s="2"/>
      <c r="C53" s="2"/>
      <c r="D53" s="5"/>
      <c r="E53" s="2"/>
      <c r="F53" s="2"/>
      <c r="G53" s="24"/>
      <c r="H53" s="6"/>
      <c r="I53" s="6"/>
      <c r="J53" s="6"/>
      <c r="K53" s="6"/>
      <c r="L53" s="6"/>
      <c r="M53" s="6"/>
      <c r="N53" s="6"/>
      <c r="O53" s="6"/>
    </row>
    <row r="54" spans="1:20" ht="19.5" x14ac:dyDescent="0.3">
      <c r="A54" s="2"/>
      <c r="B54" s="92" t="s">
        <v>58</v>
      </c>
      <c r="C54" s="92"/>
      <c r="D54" s="92"/>
      <c r="E54" s="92"/>
      <c r="F54" s="92"/>
      <c r="G54" s="92"/>
      <c r="H54" s="6"/>
      <c r="I54" s="6"/>
      <c r="J54" s="6"/>
      <c r="K54" s="6"/>
      <c r="L54" s="6"/>
      <c r="M54" s="6"/>
      <c r="N54" s="6"/>
      <c r="O54" s="6"/>
    </row>
    <row r="55" spans="1:20" x14ac:dyDescent="0.3">
      <c r="A55" s="2"/>
      <c r="B55" s="2"/>
      <c r="C55" s="2"/>
      <c r="D55" s="2"/>
      <c r="E55" s="2"/>
      <c r="F55" s="2"/>
      <c r="G55" s="2"/>
      <c r="H55" s="2"/>
      <c r="I55" s="2"/>
      <c r="J55" s="2"/>
      <c r="K55" s="2"/>
      <c r="L55" s="2"/>
      <c r="M55" s="2"/>
      <c r="N55" s="2"/>
      <c r="O55" s="2"/>
    </row>
    <row r="56" spans="1:20" ht="33" customHeight="1" x14ac:dyDescent="0.3">
      <c r="A56" s="2"/>
      <c r="B56" s="2"/>
      <c r="C56" s="53" t="s">
        <v>94</v>
      </c>
      <c r="D56" s="122" t="s">
        <v>101</v>
      </c>
      <c r="E56" s="122"/>
      <c r="F56" s="123"/>
      <c r="G56" s="56"/>
      <c r="H56" s="57"/>
      <c r="I56" s="124" t="s">
        <v>105</v>
      </c>
      <c r="J56" s="124"/>
      <c r="K56" s="125"/>
      <c r="M56" s="127" t="s">
        <v>1</v>
      </c>
      <c r="N56" s="128"/>
      <c r="O56" s="128"/>
      <c r="P56" s="128"/>
      <c r="Q56" s="128"/>
      <c r="R56" s="128"/>
      <c r="S56" s="128"/>
      <c r="T56" s="128"/>
    </row>
    <row r="57" spans="1:20" x14ac:dyDescent="0.3">
      <c r="A57" s="2"/>
      <c r="B57" s="2"/>
      <c r="C57" s="54" t="s">
        <v>95</v>
      </c>
      <c r="D57" s="86" t="s">
        <v>111</v>
      </c>
      <c r="E57" s="87"/>
      <c r="F57" s="87"/>
      <c r="G57" s="87"/>
      <c r="H57" s="88"/>
      <c r="I57" s="80" t="s">
        <v>117</v>
      </c>
      <c r="J57" s="81"/>
      <c r="K57" s="82"/>
      <c r="M57" s="89" t="s">
        <v>168</v>
      </c>
      <c r="N57" s="90"/>
      <c r="O57" s="90"/>
      <c r="P57" s="90"/>
      <c r="Q57" s="90"/>
      <c r="R57" s="90"/>
      <c r="S57" s="90"/>
      <c r="T57" s="91"/>
    </row>
    <row r="58" spans="1:20" x14ac:dyDescent="0.3">
      <c r="A58" s="2"/>
      <c r="B58" s="2"/>
      <c r="C58" s="54" t="s">
        <v>96</v>
      </c>
      <c r="D58" s="86" t="s">
        <v>112</v>
      </c>
      <c r="E58" s="87"/>
      <c r="F58" s="87"/>
      <c r="G58" s="87"/>
      <c r="H58" s="88"/>
      <c r="I58" s="80" t="s">
        <v>118</v>
      </c>
      <c r="J58" s="81"/>
      <c r="K58" s="82"/>
      <c r="M58" s="89" t="s">
        <v>169</v>
      </c>
      <c r="N58" s="90"/>
      <c r="O58" s="90"/>
      <c r="P58" s="90"/>
      <c r="Q58" s="90"/>
      <c r="R58" s="90"/>
      <c r="S58" s="90"/>
      <c r="T58" s="91"/>
    </row>
    <row r="59" spans="1:20" x14ac:dyDescent="0.3">
      <c r="A59" s="2"/>
      <c r="B59" s="2"/>
      <c r="C59" s="54" t="s">
        <v>97</v>
      </c>
      <c r="D59" s="86" t="s">
        <v>113</v>
      </c>
      <c r="E59" s="87"/>
      <c r="F59" s="87"/>
      <c r="G59" s="87"/>
      <c r="H59" s="88"/>
      <c r="I59" s="80" t="s">
        <v>119</v>
      </c>
      <c r="J59" s="81"/>
      <c r="K59" s="82"/>
      <c r="M59" s="89" t="s">
        <v>170</v>
      </c>
      <c r="N59" s="90"/>
      <c r="O59" s="90"/>
      <c r="P59" s="90"/>
      <c r="Q59" s="90"/>
      <c r="R59" s="90"/>
      <c r="S59" s="90"/>
      <c r="T59" s="91"/>
    </row>
    <row r="60" spans="1:20" x14ac:dyDescent="0.3">
      <c r="A60" s="2"/>
      <c r="B60" s="2"/>
      <c r="C60" s="54" t="s">
        <v>98</v>
      </c>
      <c r="D60" s="86" t="s">
        <v>114</v>
      </c>
      <c r="E60" s="87"/>
      <c r="F60" s="87"/>
      <c r="G60" s="87"/>
      <c r="H60" s="88"/>
      <c r="I60" s="80" t="s">
        <v>114</v>
      </c>
      <c r="J60" s="81"/>
      <c r="K60" s="82"/>
      <c r="M60" s="89" t="s">
        <v>171</v>
      </c>
      <c r="N60" s="90"/>
      <c r="O60" s="90"/>
      <c r="P60" s="90"/>
      <c r="Q60" s="90"/>
      <c r="R60" s="90"/>
      <c r="S60" s="90"/>
      <c r="T60" s="91"/>
    </row>
    <row r="61" spans="1:20" x14ac:dyDescent="0.3">
      <c r="A61" s="2"/>
      <c r="B61" s="2"/>
      <c r="C61" s="54" t="s">
        <v>99</v>
      </c>
      <c r="D61" s="86" t="s">
        <v>115</v>
      </c>
      <c r="E61" s="87"/>
      <c r="F61" s="87"/>
      <c r="G61" s="87"/>
      <c r="H61" s="88"/>
      <c r="I61" s="80" t="s">
        <v>120</v>
      </c>
      <c r="J61" s="81"/>
      <c r="K61" s="82"/>
      <c r="M61" s="89" t="s">
        <v>172</v>
      </c>
      <c r="N61" s="90"/>
      <c r="O61" s="90"/>
      <c r="P61" s="90"/>
      <c r="Q61" s="90"/>
      <c r="R61" s="90"/>
      <c r="S61" s="90"/>
      <c r="T61" s="91"/>
    </row>
    <row r="62" spans="1:20" x14ac:dyDescent="0.3">
      <c r="A62" s="2"/>
      <c r="B62" s="2"/>
      <c r="C62" s="58" t="s">
        <v>100</v>
      </c>
      <c r="D62" s="116" t="s">
        <v>116</v>
      </c>
      <c r="E62" s="117"/>
      <c r="F62" s="117"/>
      <c r="G62" s="117"/>
      <c r="H62" s="118"/>
      <c r="I62" s="83" t="s">
        <v>121</v>
      </c>
      <c r="J62" s="84"/>
      <c r="K62" s="85"/>
      <c r="M62" s="89" t="s">
        <v>167</v>
      </c>
      <c r="N62" s="90"/>
      <c r="O62" s="90"/>
      <c r="P62" s="90"/>
      <c r="Q62" s="90"/>
      <c r="R62" s="90"/>
      <c r="S62" s="90"/>
      <c r="T62" s="91"/>
    </row>
    <row r="63" spans="1:20" ht="32.25" customHeight="1" x14ac:dyDescent="0.3">
      <c r="A63" s="2"/>
      <c r="B63" s="2"/>
      <c r="C63" s="53" t="s">
        <v>94</v>
      </c>
      <c r="D63" s="124" t="s">
        <v>109</v>
      </c>
      <c r="E63" s="124"/>
      <c r="F63" s="124"/>
      <c r="G63" s="124"/>
      <c r="H63" s="125"/>
      <c r="I63" s="126" t="s">
        <v>110</v>
      </c>
      <c r="J63" s="124"/>
      <c r="K63" s="125"/>
      <c r="M63" s="19"/>
      <c r="N63" s="19"/>
      <c r="O63" s="19"/>
      <c r="P63" s="19"/>
      <c r="Q63" s="19"/>
      <c r="R63" s="19"/>
      <c r="S63" s="62"/>
      <c r="T63" s="63"/>
    </row>
    <row r="64" spans="1:20" x14ac:dyDescent="0.3">
      <c r="A64" s="2"/>
      <c r="B64" s="2"/>
      <c r="C64" s="54" t="s">
        <v>95</v>
      </c>
      <c r="D64" s="86" t="s">
        <v>122</v>
      </c>
      <c r="E64" s="87"/>
      <c r="F64" s="87"/>
      <c r="G64" s="87"/>
      <c r="H64" s="88"/>
      <c r="I64" s="80" t="s">
        <v>128</v>
      </c>
      <c r="J64" s="81"/>
      <c r="K64" s="82"/>
      <c r="M64" s="89" t="s">
        <v>168</v>
      </c>
      <c r="N64" s="90"/>
      <c r="O64" s="90"/>
      <c r="P64" s="90"/>
      <c r="Q64" s="90"/>
      <c r="R64" s="90"/>
      <c r="S64" s="90"/>
      <c r="T64" s="91"/>
    </row>
    <row r="65" spans="1:20" x14ac:dyDescent="0.3">
      <c r="A65" s="2"/>
      <c r="B65" s="2"/>
      <c r="C65" s="54" t="s">
        <v>96</v>
      </c>
      <c r="D65" s="86" t="s">
        <v>123</v>
      </c>
      <c r="E65" s="87"/>
      <c r="F65" s="87"/>
      <c r="G65" s="87"/>
      <c r="H65" s="88"/>
      <c r="I65" s="80" t="s">
        <v>129</v>
      </c>
      <c r="J65" s="81"/>
      <c r="K65" s="82"/>
      <c r="M65" s="89" t="s">
        <v>169</v>
      </c>
      <c r="N65" s="90"/>
      <c r="O65" s="90"/>
      <c r="P65" s="90"/>
      <c r="Q65" s="90"/>
      <c r="R65" s="90"/>
      <c r="S65" s="90"/>
      <c r="T65" s="91"/>
    </row>
    <row r="66" spans="1:20" x14ac:dyDescent="0.3">
      <c r="A66" s="2"/>
      <c r="B66" s="2"/>
      <c r="C66" s="54" t="s">
        <v>97</v>
      </c>
      <c r="D66" s="86" t="s">
        <v>124</v>
      </c>
      <c r="E66" s="87"/>
      <c r="F66" s="87"/>
      <c r="G66" s="87"/>
      <c r="H66" s="88"/>
      <c r="I66" s="80" t="s">
        <v>130</v>
      </c>
      <c r="J66" s="81"/>
      <c r="K66" s="82"/>
      <c r="M66" s="89" t="s">
        <v>170</v>
      </c>
      <c r="N66" s="90"/>
      <c r="O66" s="90"/>
      <c r="P66" s="90"/>
      <c r="Q66" s="90"/>
      <c r="R66" s="90"/>
      <c r="S66" s="90"/>
      <c r="T66" s="91"/>
    </row>
    <row r="67" spans="1:20" x14ac:dyDescent="0.3">
      <c r="A67" s="2"/>
      <c r="B67" s="2"/>
      <c r="C67" s="54" t="s">
        <v>98</v>
      </c>
      <c r="D67" s="86" t="s">
        <v>125</v>
      </c>
      <c r="E67" s="87"/>
      <c r="F67" s="87"/>
      <c r="G67" s="87"/>
      <c r="H67" s="88"/>
      <c r="I67" s="80" t="s">
        <v>114</v>
      </c>
      <c r="J67" s="81"/>
      <c r="K67" s="82"/>
      <c r="M67" s="89" t="s">
        <v>171</v>
      </c>
      <c r="N67" s="90"/>
      <c r="O67" s="90"/>
      <c r="P67" s="90"/>
      <c r="Q67" s="90"/>
      <c r="R67" s="90"/>
      <c r="S67" s="90"/>
      <c r="T67" s="91"/>
    </row>
    <row r="68" spans="1:20" x14ac:dyDescent="0.3">
      <c r="A68" s="2"/>
      <c r="B68" s="2"/>
      <c r="C68" s="54" t="s">
        <v>99</v>
      </c>
      <c r="D68" s="86" t="s">
        <v>126</v>
      </c>
      <c r="E68" s="87"/>
      <c r="F68" s="87"/>
      <c r="G68" s="87"/>
      <c r="H68" s="88"/>
      <c r="I68" s="80" t="s">
        <v>122</v>
      </c>
      <c r="J68" s="81"/>
      <c r="K68" s="82"/>
      <c r="M68" s="89" t="s">
        <v>172</v>
      </c>
      <c r="N68" s="90"/>
      <c r="O68" s="90"/>
      <c r="P68" s="90"/>
      <c r="Q68" s="90"/>
      <c r="R68" s="90"/>
      <c r="S68" s="90"/>
      <c r="T68" s="91"/>
    </row>
    <row r="69" spans="1:20" x14ac:dyDescent="0.3">
      <c r="A69" s="2"/>
      <c r="B69" s="2"/>
      <c r="C69" s="58" t="s">
        <v>100</v>
      </c>
      <c r="D69" s="116" t="s">
        <v>127</v>
      </c>
      <c r="E69" s="117"/>
      <c r="F69" s="117"/>
      <c r="G69" s="117"/>
      <c r="H69" s="118"/>
      <c r="I69" s="83" t="s">
        <v>131</v>
      </c>
      <c r="J69" s="84"/>
      <c r="K69" s="85"/>
      <c r="M69" s="89" t="s">
        <v>167</v>
      </c>
      <c r="N69" s="90"/>
      <c r="O69" s="90"/>
      <c r="P69" s="90"/>
      <c r="Q69" s="90"/>
      <c r="R69" s="90"/>
      <c r="S69" s="90"/>
      <c r="T69" s="91"/>
    </row>
    <row r="70" spans="1:20" ht="32.25" customHeight="1" x14ac:dyDescent="0.3">
      <c r="B70" s="2"/>
      <c r="C70" s="53" t="s">
        <v>94</v>
      </c>
      <c r="D70" s="108" t="s">
        <v>102</v>
      </c>
      <c r="E70" s="109"/>
      <c r="F70" s="106" t="s">
        <v>103</v>
      </c>
      <c r="G70" s="107"/>
      <c r="H70" s="107"/>
      <c r="I70" s="106" t="s">
        <v>104</v>
      </c>
      <c r="J70" s="107"/>
      <c r="K70" s="107"/>
      <c r="M70" s="19"/>
      <c r="N70" s="19"/>
      <c r="O70" s="19"/>
      <c r="P70" s="19"/>
      <c r="Q70" s="19"/>
      <c r="R70" s="19"/>
      <c r="S70" s="19"/>
      <c r="T70" s="61"/>
    </row>
    <row r="71" spans="1:20" x14ac:dyDescent="0.3">
      <c r="B71" s="2"/>
      <c r="C71" s="55" t="s">
        <v>95</v>
      </c>
      <c r="D71" s="86" t="s">
        <v>132</v>
      </c>
      <c r="E71" s="88"/>
      <c r="F71" s="80" t="s">
        <v>136</v>
      </c>
      <c r="G71" s="81"/>
      <c r="H71" s="82"/>
      <c r="I71" s="112" t="s">
        <v>140</v>
      </c>
      <c r="J71" s="113"/>
      <c r="K71" s="114"/>
      <c r="M71" s="89" t="s">
        <v>168</v>
      </c>
      <c r="N71" s="90"/>
      <c r="O71" s="90"/>
      <c r="P71" s="90"/>
      <c r="Q71" s="90"/>
      <c r="R71" s="90"/>
      <c r="S71" s="90"/>
      <c r="T71" s="91"/>
    </row>
    <row r="72" spans="1:20" x14ac:dyDescent="0.3">
      <c r="B72" s="2"/>
      <c r="C72" s="55" t="s">
        <v>96</v>
      </c>
      <c r="D72" s="110" t="s">
        <v>133</v>
      </c>
      <c r="E72" s="111"/>
      <c r="F72" s="110" t="s">
        <v>133</v>
      </c>
      <c r="G72" s="115"/>
      <c r="H72" s="111"/>
      <c r="I72" s="110" t="s">
        <v>141</v>
      </c>
      <c r="J72" s="115"/>
      <c r="K72" s="111"/>
      <c r="L72" s="2"/>
      <c r="M72" s="89" t="s">
        <v>169</v>
      </c>
      <c r="N72" s="90"/>
      <c r="O72" s="90"/>
      <c r="P72" s="90"/>
      <c r="Q72" s="90"/>
      <c r="R72" s="90"/>
      <c r="S72" s="90"/>
      <c r="T72" s="91"/>
    </row>
    <row r="73" spans="1:20" x14ac:dyDescent="0.3">
      <c r="B73" s="42"/>
      <c r="C73" s="55" t="s">
        <v>97</v>
      </c>
      <c r="D73" s="112" t="s">
        <v>134</v>
      </c>
      <c r="E73" s="114"/>
      <c r="F73" s="112" t="s">
        <v>137</v>
      </c>
      <c r="G73" s="113"/>
      <c r="H73" s="114"/>
      <c r="I73" s="112" t="s">
        <v>115</v>
      </c>
      <c r="J73" s="113"/>
      <c r="K73" s="114"/>
      <c r="L73" s="60"/>
      <c r="M73" s="89" t="s">
        <v>170</v>
      </c>
      <c r="N73" s="90"/>
      <c r="O73" s="90"/>
      <c r="P73" s="90"/>
      <c r="Q73" s="90"/>
      <c r="R73" s="90"/>
      <c r="S73" s="90"/>
      <c r="T73" s="91"/>
    </row>
    <row r="74" spans="1:20" x14ac:dyDescent="0.3">
      <c r="C74" s="55" t="s">
        <v>98</v>
      </c>
      <c r="D74" s="112" t="s">
        <v>114</v>
      </c>
      <c r="E74" s="114"/>
      <c r="F74" s="112" t="s">
        <v>114</v>
      </c>
      <c r="G74" s="113"/>
      <c r="H74" s="114"/>
      <c r="I74" s="112" t="s">
        <v>114</v>
      </c>
      <c r="J74" s="113"/>
      <c r="K74" s="114"/>
      <c r="M74" s="89" t="s">
        <v>171</v>
      </c>
      <c r="N74" s="90"/>
      <c r="O74" s="90"/>
      <c r="P74" s="90"/>
      <c r="Q74" s="90"/>
      <c r="R74" s="90"/>
      <c r="S74" s="90"/>
      <c r="T74" s="91"/>
    </row>
    <row r="75" spans="1:20" x14ac:dyDescent="0.3">
      <c r="C75" s="55" t="s">
        <v>99</v>
      </c>
      <c r="D75" s="112" t="s">
        <v>128</v>
      </c>
      <c r="E75" s="114"/>
      <c r="F75" s="112" t="s">
        <v>138</v>
      </c>
      <c r="G75" s="113"/>
      <c r="H75" s="114"/>
      <c r="I75" s="112" t="s">
        <v>143</v>
      </c>
      <c r="J75" s="113"/>
      <c r="K75" s="114"/>
      <c r="M75" s="89" t="s">
        <v>172</v>
      </c>
      <c r="N75" s="90"/>
      <c r="O75" s="90"/>
      <c r="P75" s="90"/>
      <c r="Q75" s="90"/>
      <c r="R75" s="90"/>
      <c r="S75" s="90"/>
      <c r="T75" s="91"/>
    </row>
    <row r="76" spans="1:20" x14ac:dyDescent="0.3">
      <c r="C76" s="59" t="s">
        <v>100</v>
      </c>
      <c r="D76" s="119" t="s">
        <v>135</v>
      </c>
      <c r="E76" s="121"/>
      <c r="F76" s="119" t="s">
        <v>139</v>
      </c>
      <c r="G76" s="120"/>
      <c r="H76" s="121"/>
      <c r="I76" s="119" t="s">
        <v>142</v>
      </c>
      <c r="J76" s="120"/>
      <c r="K76" s="121"/>
      <c r="M76" s="89" t="s">
        <v>167</v>
      </c>
      <c r="N76" s="90"/>
      <c r="O76" s="90"/>
      <c r="P76" s="90"/>
      <c r="Q76" s="90"/>
      <c r="R76" s="90"/>
      <c r="S76" s="90"/>
      <c r="T76" s="91"/>
    </row>
    <row r="77" spans="1:20" ht="32.25" customHeight="1" x14ac:dyDescent="0.3">
      <c r="C77" s="53" t="s">
        <v>94</v>
      </c>
      <c r="D77" s="108" t="s">
        <v>106</v>
      </c>
      <c r="E77" s="109"/>
      <c r="F77" s="106" t="s">
        <v>107</v>
      </c>
      <c r="G77" s="107"/>
      <c r="H77" s="107"/>
      <c r="I77" s="106" t="s">
        <v>108</v>
      </c>
      <c r="J77" s="107"/>
      <c r="K77" s="107"/>
    </row>
    <row r="78" spans="1:20" x14ac:dyDescent="0.3">
      <c r="C78" s="55" t="s">
        <v>95</v>
      </c>
      <c r="D78" s="86" t="s">
        <v>132</v>
      </c>
      <c r="E78" s="88"/>
      <c r="F78" s="80" t="s">
        <v>147</v>
      </c>
      <c r="G78" s="81"/>
      <c r="H78" s="82"/>
      <c r="I78" s="112" t="s">
        <v>152</v>
      </c>
      <c r="J78" s="113"/>
      <c r="K78" s="114"/>
      <c r="M78" s="89" t="s">
        <v>168</v>
      </c>
      <c r="N78" s="90"/>
      <c r="O78" s="90"/>
      <c r="P78" s="90"/>
      <c r="Q78" s="90"/>
      <c r="R78" s="90"/>
      <c r="S78" s="90"/>
      <c r="T78" s="91"/>
    </row>
    <row r="79" spans="1:20" x14ac:dyDescent="0.3">
      <c r="C79" s="55" t="s">
        <v>96</v>
      </c>
      <c r="D79" s="110" t="s">
        <v>144</v>
      </c>
      <c r="E79" s="111"/>
      <c r="F79" s="110" t="s">
        <v>148</v>
      </c>
      <c r="G79" s="115"/>
      <c r="H79" s="111"/>
      <c r="I79" s="110" t="s">
        <v>153</v>
      </c>
      <c r="J79" s="115"/>
      <c r="K79" s="111"/>
      <c r="M79" s="89" t="s">
        <v>169</v>
      </c>
      <c r="N79" s="90"/>
      <c r="O79" s="90"/>
      <c r="P79" s="90"/>
      <c r="Q79" s="90"/>
      <c r="R79" s="90"/>
      <c r="S79" s="90"/>
      <c r="T79" s="91"/>
    </row>
    <row r="80" spans="1:20" x14ac:dyDescent="0.3">
      <c r="C80" s="55" t="s">
        <v>97</v>
      </c>
      <c r="D80" s="112" t="s">
        <v>144</v>
      </c>
      <c r="E80" s="114"/>
      <c r="F80" s="112" t="s">
        <v>149</v>
      </c>
      <c r="G80" s="113"/>
      <c r="H80" s="114"/>
      <c r="I80" s="112" t="s">
        <v>148</v>
      </c>
      <c r="J80" s="113"/>
      <c r="K80" s="114"/>
      <c r="M80" s="89" t="s">
        <v>170</v>
      </c>
      <c r="N80" s="90"/>
      <c r="O80" s="90"/>
      <c r="P80" s="90"/>
      <c r="Q80" s="90"/>
      <c r="R80" s="90"/>
      <c r="S80" s="90"/>
      <c r="T80" s="91"/>
    </row>
    <row r="81" spans="3:20" x14ac:dyDescent="0.3">
      <c r="C81" s="55" t="s">
        <v>98</v>
      </c>
      <c r="D81" s="112" t="s">
        <v>145</v>
      </c>
      <c r="E81" s="114"/>
      <c r="F81" s="112" t="s">
        <v>114</v>
      </c>
      <c r="G81" s="113"/>
      <c r="H81" s="114"/>
      <c r="I81" s="112" t="s">
        <v>145</v>
      </c>
      <c r="J81" s="113"/>
      <c r="K81" s="114"/>
      <c r="M81" s="89" t="s">
        <v>171</v>
      </c>
      <c r="N81" s="90"/>
      <c r="O81" s="90"/>
      <c r="P81" s="90"/>
      <c r="Q81" s="90"/>
      <c r="R81" s="90"/>
      <c r="S81" s="90"/>
      <c r="T81" s="91"/>
    </row>
    <row r="82" spans="3:20" x14ac:dyDescent="0.3">
      <c r="C82" s="55" t="s">
        <v>99</v>
      </c>
      <c r="D82" s="112" t="s">
        <v>111</v>
      </c>
      <c r="E82" s="114"/>
      <c r="F82" s="112" t="s">
        <v>150</v>
      </c>
      <c r="G82" s="113"/>
      <c r="H82" s="114"/>
      <c r="I82" s="112" t="s">
        <v>154</v>
      </c>
      <c r="J82" s="113"/>
      <c r="K82" s="114"/>
      <c r="M82" s="89" t="s">
        <v>172</v>
      </c>
      <c r="N82" s="90"/>
      <c r="O82" s="90"/>
      <c r="P82" s="90"/>
      <c r="Q82" s="90"/>
      <c r="R82" s="90"/>
      <c r="S82" s="90"/>
      <c r="T82" s="91"/>
    </row>
    <row r="83" spans="3:20" x14ac:dyDescent="0.3">
      <c r="C83" s="59" t="s">
        <v>100</v>
      </c>
      <c r="D83" s="119" t="s">
        <v>146</v>
      </c>
      <c r="E83" s="121"/>
      <c r="F83" s="119" t="s">
        <v>151</v>
      </c>
      <c r="G83" s="120"/>
      <c r="H83" s="121"/>
      <c r="I83" s="119" t="s">
        <v>155</v>
      </c>
      <c r="J83" s="120"/>
      <c r="K83" s="121"/>
      <c r="M83" s="89" t="s">
        <v>167</v>
      </c>
      <c r="N83" s="90"/>
      <c r="O83" s="90"/>
      <c r="P83" s="90"/>
      <c r="Q83" s="90"/>
      <c r="R83" s="90"/>
      <c r="S83" s="90"/>
      <c r="T83" s="91"/>
    </row>
    <row r="84" spans="3:20" ht="32.25" customHeight="1" x14ac:dyDescent="0.3">
      <c r="C84" s="53" t="s">
        <v>156</v>
      </c>
      <c r="D84" s="124" t="s">
        <v>157</v>
      </c>
      <c r="E84" s="124"/>
      <c r="F84" s="124"/>
      <c r="G84" s="124"/>
      <c r="H84" s="125"/>
      <c r="I84" s="126" t="s">
        <v>158</v>
      </c>
      <c r="J84" s="124"/>
      <c r="K84" s="125"/>
    </row>
    <row r="85" spans="3:20" x14ac:dyDescent="0.3">
      <c r="C85" s="54" t="s">
        <v>95</v>
      </c>
      <c r="D85" s="86" t="s">
        <v>161</v>
      </c>
      <c r="E85" s="87"/>
      <c r="F85" s="87"/>
      <c r="G85" s="87"/>
      <c r="H85" s="88"/>
      <c r="I85" s="80" t="s">
        <v>163</v>
      </c>
      <c r="J85" s="81"/>
      <c r="K85" s="82"/>
      <c r="M85" s="89" t="s">
        <v>168</v>
      </c>
      <c r="N85" s="90"/>
      <c r="O85" s="90"/>
      <c r="P85" s="90"/>
      <c r="Q85" s="90"/>
      <c r="R85" s="90"/>
      <c r="S85" s="90"/>
      <c r="T85" s="91"/>
    </row>
    <row r="86" spans="3:20" x14ac:dyDescent="0.3">
      <c r="C86" s="54" t="s">
        <v>96</v>
      </c>
      <c r="D86" s="86" t="s">
        <v>125</v>
      </c>
      <c r="E86" s="87"/>
      <c r="F86" s="87"/>
      <c r="G86" s="87"/>
      <c r="H86" s="88"/>
      <c r="I86" s="80" t="s">
        <v>162</v>
      </c>
      <c r="J86" s="81"/>
      <c r="K86" s="82"/>
      <c r="M86" s="89" t="s">
        <v>169</v>
      </c>
      <c r="N86" s="90"/>
      <c r="O86" s="90"/>
      <c r="P86" s="90"/>
      <c r="Q86" s="90"/>
      <c r="R86" s="90"/>
      <c r="S86" s="90"/>
      <c r="T86" s="91"/>
    </row>
    <row r="87" spans="3:20" x14ac:dyDescent="0.3">
      <c r="C87" s="54" t="s">
        <v>97</v>
      </c>
      <c r="D87" s="86" t="s">
        <v>114</v>
      </c>
      <c r="E87" s="87"/>
      <c r="F87" s="87"/>
      <c r="G87" s="87"/>
      <c r="H87" s="88"/>
      <c r="I87" s="80" t="s">
        <v>114</v>
      </c>
      <c r="J87" s="81"/>
      <c r="K87" s="82"/>
      <c r="M87" s="89" t="s">
        <v>170</v>
      </c>
      <c r="N87" s="90"/>
      <c r="O87" s="90"/>
      <c r="P87" s="90"/>
      <c r="Q87" s="90"/>
      <c r="R87" s="90"/>
      <c r="S87" s="90"/>
      <c r="T87" s="91"/>
    </row>
    <row r="88" spans="3:20" x14ac:dyDescent="0.3">
      <c r="C88" s="54" t="s">
        <v>98</v>
      </c>
      <c r="D88" s="86" t="s">
        <v>162</v>
      </c>
      <c r="E88" s="87"/>
      <c r="F88" s="87"/>
      <c r="G88" s="87"/>
      <c r="H88" s="88"/>
      <c r="I88" s="80" t="s">
        <v>162</v>
      </c>
      <c r="J88" s="81"/>
      <c r="K88" s="82"/>
      <c r="M88" s="89" t="s">
        <v>171</v>
      </c>
      <c r="N88" s="90"/>
      <c r="O88" s="90"/>
      <c r="P88" s="90"/>
      <c r="Q88" s="90"/>
      <c r="R88" s="90"/>
      <c r="S88" s="90"/>
      <c r="T88" s="91"/>
    </row>
    <row r="89" spans="3:20" x14ac:dyDescent="0.3">
      <c r="C89" s="54" t="s">
        <v>99</v>
      </c>
      <c r="D89" s="86" t="s">
        <v>125</v>
      </c>
      <c r="E89" s="87"/>
      <c r="F89" s="87"/>
      <c r="G89" s="87"/>
      <c r="H89" s="88"/>
      <c r="I89" s="80" t="s">
        <v>125</v>
      </c>
      <c r="J89" s="81"/>
      <c r="K89" s="82"/>
      <c r="M89" s="89" t="s">
        <v>172</v>
      </c>
      <c r="N89" s="90"/>
      <c r="O89" s="90"/>
      <c r="P89" s="90"/>
      <c r="Q89" s="90"/>
      <c r="R89" s="90"/>
      <c r="S89" s="90"/>
      <c r="T89" s="91"/>
    </row>
    <row r="90" spans="3:20" x14ac:dyDescent="0.3">
      <c r="C90" s="58" t="s">
        <v>100</v>
      </c>
      <c r="D90" s="116" t="s">
        <v>147</v>
      </c>
      <c r="E90" s="117"/>
      <c r="F90" s="117"/>
      <c r="G90" s="117"/>
      <c r="H90" s="118"/>
      <c r="I90" s="83" t="s">
        <v>164</v>
      </c>
      <c r="J90" s="84"/>
      <c r="K90" s="85"/>
      <c r="M90" s="89" t="s">
        <v>167</v>
      </c>
      <c r="N90" s="90"/>
      <c r="O90" s="90"/>
      <c r="P90" s="90"/>
      <c r="Q90" s="90"/>
      <c r="R90" s="90"/>
      <c r="S90" s="90"/>
      <c r="T90" s="91"/>
    </row>
    <row r="91" spans="3:20" ht="31.5" customHeight="1" x14ac:dyDescent="0.3">
      <c r="C91" s="53" t="s">
        <v>156</v>
      </c>
      <c r="D91" s="124" t="s">
        <v>159</v>
      </c>
      <c r="E91" s="124"/>
      <c r="F91" s="124"/>
      <c r="G91" s="124"/>
      <c r="H91" s="125"/>
      <c r="I91" s="126" t="s">
        <v>160</v>
      </c>
      <c r="J91" s="124"/>
      <c r="K91" s="125"/>
    </row>
    <row r="92" spans="3:20" x14ac:dyDescent="0.3">
      <c r="C92" s="54" t="s">
        <v>95</v>
      </c>
      <c r="D92" s="86" t="s">
        <v>143</v>
      </c>
      <c r="E92" s="87"/>
      <c r="F92" s="87"/>
      <c r="G92" s="87"/>
      <c r="H92" s="88"/>
      <c r="I92" s="80" t="s">
        <v>163</v>
      </c>
      <c r="J92" s="81"/>
      <c r="K92" s="82"/>
      <c r="M92" s="89" t="s">
        <v>168</v>
      </c>
      <c r="N92" s="90"/>
      <c r="O92" s="90"/>
      <c r="P92" s="90"/>
      <c r="Q92" s="90"/>
      <c r="R92" s="90"/>
      <c r="S92" s="90"/>
      <c r="T92" s="91"/>
    </row>
    <row r="93" spans="3:20" x14ac:dyDescent="0.3">
      <c r="C93" s="54" t="s">
        <v>96</v>
      </c>
      <c r="D93" s="86" t="s">
        <v>154</v>
      </c>
      <c r="E93" s="87"/>
      <c r="F93" s="87"/>
      <c r="G93" s="87"/>
      <c r="H93" s="88"/>
      <c r="I93" s="80" t="s">
        <v>162</v>
      </c>
      <c r="J93" s="81"/>
      <c r="K93" s="82"/>
      <c r="M93" s="89" t="s">
        <v>169</v>
      </c>
      <c r="N93" s="90"/>
      <c r="O93" s="90"/>
      <c r="P93" s="90"/>
      <c r="Q93" s="90"/>
      <c r="R93" s="90"/>
      <c r="S93" s="90"/>
      <c r="T93" s="91"/>
    </row>
    <row r="94" spans="3:20" x14ac:dyDescent="0.3">
      <c r="C94" s="54" t="s">
        <v>97</v>
      </c>
      <c r="D94" s="86" t="s">
        <v>165</v>
      </c>
      <c r="E94" s="87"/>
      <c r="F94" s="87"/>
      <c r="G94" s="87"/>
      <c r="H94" s="88"/>
      <c r="I94" s="80" t="s">
        <v>125</v>
      </c>
      <c r="J94" s="81"/>
      <c r="K94" s="82"/>
      <c r="M94" s="89" t="s">
        <v>170</v>
      </c>
      <c r="N94" s="90"/>
      <c r="O94" s="90"/>
      <c r="P94" s="90"/>
      <c r="Q94" s="90"/>
      <c r="R94" s="90"/>
      <c r="S94" s="90"/>
      <c r="T94" s="91"/>
    </row>
    <row r="95" spans="3:20" x14ac:dyDescent="0.3">
      <c r="C95" s="54" t="s">
        <v>98</v>
      </c>
      <c r="D95" s="86" t="s">
        <v>154</v>
      </c>
      <c r="E95" s="87"/>
      <c r="F95" s="87"/>
      <c r="G95" s="87"/>
      <c r="H95" s="88"/>
      <c r="I95" s="80" t="s">
        <v>165</v>
      </c>
      <c r="J95" s="81"/>
      <c r="K95" s="82"/>
      <c r="M95" s="89" t="s">
        <v>171</v>
      </c>
      <c r="N95" s="90"/>
      <c r="O95" s="90"/>
      <c r="P95" s="90"/>
      <c r="Q95" s="90"/>
      <c r="R95" s="90"/>
      <c r="S95" s="90"/>
      <c r="T95" s="91"/>
    </row>
    <row r="96" spans="3:20" x14ac:dyDescent="0.3">
      <c r="C96" s="54" t="s">
        <v>99</v>
      </c>
      <c r="D96" s="86" t="s">
        <v>161</v>
      </c>
      <c r="E96" s="87"/>
      <c r="F96" s="87"/>
      <c r="G96" s="87"/>
      <c r="H96" s="88"/>
      <c r="I96" s="80" t="s">
        <v>125</v>
      </c>
      <c r="J96" s="81"/>
      <c r="K96" s="82"/>
      <c r="M96" s="89" t="s">
        <v>172</v>
      </c>
      <c r="N96" s="90"/>
      <c r="O96" s="90"/>
      <c r="P96" s="90"/>
      <c r="Q96" s="90"/>
      <c r="R96" s="90"/>
      <c r="S96" s="90"/>
      <c r="T96" s="91"/>
    </row>
    <row r="97" spans="3:20" x14ac:dyDescent="0.3">
      <c r="C97" s="58" t="s">
        <v>100</v>
      </c>
      <c r="D97" s="116" t="s">
        <v>166</v>
      </c>
      <c r="E97" s="117"/>
      <c r="F97" s="117"/>
      <c r="G97" s="117"/>
      <c r="H97" s="118"/>
      <c r="I97" s="83" t="s">
        <v>128</v>
      </c>
      <c r="J97" s="84"/>
      <c r="K97" s="85"/>
      <c r="M97" s="89" t="s">
        <v>167</v>
      </c>
      <c r="N97" s="90"/>
      <c r="O97" s="90"/>
      <c r="P97" s="90"/>
      <c r="Q97" s="90"/>
      <c r="R97" s="90"/>
      <c r="S97" s="90"/>
      <c r="T97" s="91"/>
    </row>
  </sheetData>
  <mergeCells count="169">
    <mergeCell ref="M81:T81"/>
    <mergeCell ref="M82:T82"/>
    <mergeCell ref="M83:T83"/>
    <mergeCell ref="M85:T85"/>
    <mergeCell ref="M86:T86"/>
    <mergeCell ref="M75:T75"/>
    <mergeCell ref="M76:T76"/>
    <mergeCell ref="M78:T78"/>
    <mergeCell ref="M79:T79"/>
    <mergeCell ref="M80:T80"/>
    <mergeCell ref="M93:T93"/>
    <mergeCell ref="M94:T94"/>
    <mergeCell ref="M95:T95"/>
    <mergeCell ref="M96:T96"/>
    <mergeCell ref="M97:T97"/>
    <mergeCell ref="M87:T87"/>
    <mergeCell ref="M88:T88"/>
    <mergeCell ref="M89:T89"/>
    <mergeCell ref="M90:T90"/>
    <mergeCell ref="M92:T92"/>
    <mergeCell ref="M71:T71"/>
    <mergeCell ref="M72:T72"/>
    <mergeCell ref="M73:T73"/>
    <mergeCell ref="M74:T74"/>
    <mergeCell ref="M56:T56"/>
    <mergeCell ref="M57:T57"/>
    <mergeCell ref="M58:T58"/>
    <mergeCell ref="M59:T59"/>
    <mergeCell ref="M60:T60"/>
    <mergeCell ref="M68:T68"/>
    <mergeCell ref="M69:T69"/>
    <mergeCell ref="D96:H96"/>
    <mergeCell ref="I96:K96"/>
    <mergeCell ref="D97:H97"/>
    <mergeCell ref="I97:K97"/>
    <mergeCell ref="M61:T61"/>
    <mergeCell ref="M62:T62"/>
    <mergeCell ref="M64:T64"/>
    <mergeCell ref="M65:T65"/>
    <mergeCell ref="M66:T66"/>
    <mergeCell ref="M67:T67"/>
    <mergeCell ref="D93:H93"/>
    <mergeCell ref="I93:K93"/>
    <mergeCell ref="D94:H94"/>
    <mergeCell ref="I94:K94"/>
    <mergeCell ref="D95:H95"/>
    <mergeCell ref="I95:K95"/>
    <mergeCell ref="D90:H90"/>
    <mergeCell ref="I90:K90"/>
    <mergeCell ref="D91:H91"/>
    <mergeCell ref="I91:K91"/>
    <mergeCell ref="D92:H92"/>
    <mergeCell ref="I92:K92"/>
    <mergeCell ref="D87:H87"/>
    <mergeCell ref="I87:K87"/>
    <mergeCell ref="D88:H88"/>
    <mergeCell ref="I88:K88"/>
    <mergeCell ref="D89:H89"/>
    <mergeCell ref="I89:K89"/>
    <mergeCell ref="D84:H84"/>
    <mergeCell ref="I84:K84"/>
    <mergeCell ref="D85:H85"/>
    <mergeCell ref="I85:K85"/>
    <mergeCell ref="D86:H86"/>
    <mergeCell ref="I86:K86"/>
    <mergeCell ref="D83:E83"/>
    <mergeCell ref="F83:H83"/>
    <mergeCell ref="I83:K83"/>
    <mergeCell ref="D63:H63"/>
    <mergeCell ref="I63:K63"/>
    <mergeCell ref="D81:E81"/>
    <mergeCell ref="F81:H81"/>
    <mergeCell ref="I81:K81"/>
    <mergeCell ref="D82:E82"/>
    <mergeCell ref="F82:H82"/>
    <mergeCell ref="I82:K82"/>
    <mergeCell ref="D79:E79"/>
    <mergeCell ref="F79:H79"/>
    <mergeCell ref="I79:K79"/>
    <mergeCell ref="D80:E80"/>
    <mergeCell ref="F80:H80"/>
    <mergeCell ref="I80:K80"/>
    <mergeCell ref="D77:E77"/>
    <mergeCell ref="F77:H77"/>
    <mergeCell ref="I77:K77"/>
    <mergeCell ref="D78:E78"/>
    <mergeCell ref="F78:H78"/>
    <mergeCell ref="I78:K78"/>
    <mergeCell ref="I73:K73"/>
    <mergeCell ref="I74:K74"/>
    <mergeCell ref="I75:K75"/>
    <mergeCell ref="I76:K76"/>
    <mergeCell ref="D56:F56"/>
    <mergeCell ref="D57:H57"/>
    <mergeCell ref="D58:H58"/>
    <mergeCell ref="D59:H59"/>
    <mergeCell ref="D60:H60"/>
    <mergeCell ref="D61:H61"/>
    <mergeCell ref="D62:H62"/>
    <mergeCell ref="I56:K56"/>
    <mergeCell ref="I57:K57"/>
    <mergeCell ref="I58:K58"/>
    <mergeCell ref="I59:K59"/>
    <mergeCell ref="D73:E73"/>
    <mergeCell ref="D74:E74"/>
    <mergeCell ref="D75:E75"/>
    <mergeCell ref="D76:E76"/>
    <mergeCell ref="F71:H71"/>
    <mergeCell ref="F72:H72"/>
    <mergeCell ref="F73:H73"/>
    <mergeCell ref="F74:H74"/>
    <mergeCell ref="F75:H75"/>
    <mergeCell ref="F76:H76"/>
    <mergeCell ref="F70:H70"/>
    <mergeCell ref="D70:E70"/>
    <mergeCell ref="I70:K70"/>
    <mergeCell ref="D71:E71"/>
    <mergeCell ref="D72:E72"/>
    <mergeCell ref="I71:K71"/>
    <mergeCell ref="I72:K72"/>
    <mergeCell ref="D64:H64"/>
    <mergeCell ref="D65:H65"/>
    <mergeCell ref="D66:H66"/>
    <mergeCell ref="D69:H69"/>
    <mergeCell ref="I69:K69"/>
    <mergeCell ref="D1:N1"/>
    <mergeCell ref="D2:N2"/>
    <mergeCell ref="E5:N5"/>
    <mergeCell ref="B40:G40"/>
    <mergeCell ref="B43:G43"/>
    <mergeCell ref="B3:G3"/>
    <mergeCell ref="H22:N22"/>
    <mergeCell ref="C10:F10"/>
    <mergeCell ref="H18:N18"/>
    <mergeCell ref="H19:N19"/>
    <mergeCell ref="H12:N12"/>
    <mergeCell ref="H13:N13"/>
    <mergeCell ref="H14:N14"/>
    <mergeCell ref="H15:N15"/>
    <mergeCell ref="E6:N6"/>
    <mergeCell ref="E7:N7"/>
    <mergeCell ref="E8:N8"/>
    <mergeCell ref="H52:N52"/>
    <mergeCell ref="H49:N49"/>
    <mergeCell ref="B54:G54"/>
    <mergeCell ref="H16:N16"/>
    <mergeCell ref="B31:G31"/>
    <mergeCell ref="B46:G46"/>
    <mergeCell ref="H50:N50"/>
    <mergeCell ref="H51:N51"/>
    <mergeCell ref="H23:N23"/>
    <mergeCell ref="H24:N24"/>
    <mergeCell ref="H25:N25"/>
    <mergeCell ref="H26:N26"/>
    <mergeCell ref="B34:G34"/>
    <mergeCell ref="B37:G37"/>
    <mergeCell ref="H27:N27"/>
    <mergeCell ref="H28:N28"/>
    <mergeCell ref="H29:N29"/>
    <mergeCell ref="I60:K60"/>
    <mergeCell ref="I61:K61"/>
    <mergeCell ref="I62:K62"/>
    <mergeCell ref="I64:K64"/>
    <mergeCell ref="I65:K65"/>
    <mergeCell ref="I66:K66"/>
    <mergeCell ref="D67:H67"/>
    <mergeCell ref="I67:K67"/>
    <mergeCell ref="D68:H68"/>
    <mergeCell ref="I68:K68"/>
  </mergeCells>
  <conditionalFormatting sqref="D17 F17">
    <cfRule type="cellIs" dxfId="0" priority="1" operator="notEqual">
      <formula>1</formula>
    </cfRule>
  </conditionalFormatting>
  <dataValidations count="6">
    <dataValidation type="list" allowBlank="1" showInputMessage="1" showErrorMessage="1" sqref="C5" xr:uid="{00000000-0002-0000-0000-000000000000}">
      <formula1>"EU values, National values"</formula1>
    </dataValidation>
    <dataValidation type="decimal" allowBlank="1" showInputMessage="1" showErrorMessage="1" sqref="C26:C29" xr:uid="{00000000-0002-0000-0000-000001000000}">
      <formula1>0</formula1>
      <formula2>1</formula2>
    </dataValidation>
    <dataValidation type="list" allowBlank="1" showInputMessage="1" showErrorMessage="1" sqref="C8" xr:uid="{00000000-0002-0000-0000-000003000000}">
      <formula1>groupOfGood</formula1>
    </dataValidation>
    <dataValidation type="list" allowBlank="1" showInputMessage="1" showErrorMessage="1" sqref="C7" xr:uid="{00000000-0002-0000-0000-000004000000}">
      <formula1>distances</formula1>
    </dataValidation>
    <dataValidation type="list" allowBlank="1" showInputMessage="1" showErrorMessage="1" sqref="C6" xr:uid="{00000000-0002-0000-0000-000005000000}">
      <formula1>country</formula1>
    </dataValidation>
    <dataValidation type="list" allowBlank="1" showInputMessage="1" showErrorMessage="1" sqref="C12:C16 E12:E16" xr:uid="{2AEAFE5C-C73E-4D53-9BE7-C6963448CDCF}">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7"/>
  <sheetViews>
    <sheetView showGridLines="0" workbookViewId="0">
      <selection activeCell="A37" sqref="A3:A37"/>
    </sheetView>
  </sheetViews>
  <sheetFormatPr baseColWidth="10" defaultColWidth="11.5546875" defaultRowHeight="15.75" x14ac:dyDescent="0.3"/>
  <cols>
    <col min="1" max="1" width="29.6640625" customWidth="1"/>
    <col min="2" max="3" width="16.44140625" customWidth="1"/>
    <col min="4" max="6" width="13.88671875" customWidth="1"/>
    <col min="11" max="11" width="13.109375" customWidth="1"/>
  </cols>
  <sheetData>
    <row r="1" spans="1:3" ht="27" x14ac:dyDescent="0.45">
      <c r="A1" s="13" t="s">
        <v>4</v>
      </c>
      <c r="B1" s="35"/>
    </row>
    <row r="2" spans="1:3" ht="33" x14ac:dyDescent="0.35">
      <c r="A2" s="14" t="s">
        <v>37</v>
      </c>
      <c r="B2" s="15" t="s">
        <v>64</v>
      </c>
      <c r="C2" s="15" t="s">
        <v>43</v>
      </c>
    </row>
    <row r="3" spans="1:3" x14ac:dyDescent="0.3">
      <c r="A3" s="47" t="s">
        <v>44</v>
      </c>
      <c r="B3" s="48">
        <v>133.30000000000001</v>
      </c>
      <c r="C3" s="49">
        <v>2.2813398011843931</v>
      </c>
    </row>
    <row r="4" spans="1:3" x14ac:dyDescent="0.3">
      <c r="A4" s="47" t="s">
        <v>45</v>
      </c>
      <c r="B4" s="48">
        <v>209.9</v>
      </c>
      <c r="C4" s="49">
        <v>1.6631285859362606</v>
      </c>
    </row>
    <row r="5" spans="1:3" x14ac:dyDescent="0.3">
      <c r="A5" s="47" t="s">
        <v>28</v>
      </c>
      <c r="B5" s="48">
        <v>201.96</v>
      </c>
      <c r="C5" s="49">
        <v>1.006997626587018</v>
      </c>
    </row>
    <row r="6" spans="1:3" x14ac:dyDescent="0.3">
      <c r="A6" s="47" t="s">
        <v>8</v>
      </c>
      <c r="B6" s="48">
        <v>266.76000000000005</v>
      </c>
      <c r="C6" s="49">
        <v>1.1187108392053828</v>
      </c>
    </row>
    <row r="7" spans="1:3" x14ac:dyDescent="0.3">
      <c r="A7" s="47" t="s">
        <v>6</v>
      </c>
      <c r="B7" s="48">
        <v>249.48000000000002</v>
      </c>
      <c r="C7" s="49">
        <v>1.1187108392053828</v>
      </c>
    </row>
    <row r="8" spans="1:3" x14ac:dyDescent="0.3">
      <c r="A8" s="47" t="s">
        <v>35</v>
      </c>
      <c r="B8" s="48">
        <v>0</v>
      </c>
      <c r="C8" s="49">
        <v>1.0008121069200384</v>
      </c>
    </row>
    <row r="9" spans="1:3" x14ac:dyDescent="0.3">
      <c r="A9" s="47" t="s">
        <v>34</v>
      </c>
      <c r="B9" s="48">
        <v>0</v>
      </c>
      <c r="C9" s="49">
        <v>1.0008121069200384</v>
      </c>
    </row>
    <row r="10" spans="1:3" x14ac:dyDescent="0.3">
      <c r="A10" s="47" t="s">
        <v>36</v>
      </c>
      <c r="B10" s="48">
        <v>0</v>
      </c>
      <c r="C10" s="49">
        <v>1.0008121069200384</v>
      </c>
    </row>
    <row r="11" spans="1:3" x14ac:dyDescent="0.3">
      <c r="A11" s="47" t="s">
        <v>65</v>
      </c>
      <c r="B11" s="48">
        <v>0</v>
      </c>
      <c r="C11" s="49">
        <v>1.0320594242406544</v>
      </c>
    </row>
    <row r="12" spans="1:3" x14ac:dyDescent="0.3">
      <c r="A12" s="47" t="s">
        <v>31</v>
      </c>
      <c r="B12" s="48">
        <v>0</v>
      </c>
      <c r="C12" s="49">
        <v>1.0008121069200384</v>
      </c>
    </row>
    <row r="13" spans="1:3" x14ac:dyDescent="0.3">
      <c r="A13" s="47" t="s">
        <v>32</v>
      </c>
      <c r="B13" s="48">
        <v>0</v>
      </c>
      <c r="C13" s="49">
        <v>1.0008121069200384</v>
      </c>
    </row>
    <row r="14" spans="1:3" x14ac:dyDescent="0.3">
      <c r="A14" s="47" t="s">
        <v>7</v>
      </c>
      <c r="B14" s="48">
        <v>258.84000000000003</v>
      </c>
      <c r="C14" s="49">
        <v>1.1187108392053828</v>
      </c>
    </row>
    <row r="15" spans="1:3" x14ac:dyDescent="0.3">
      <c r="A15" s="47" t="s">
        <v>10</v>
      </c>
      <c r="B15" s="48">
        <v>227.16000000000003</v>
      </c>
      <c r="C15" s="49">
        <v>1.1187108392053828</v>
      </c>
    </row>
    <row r="16" spans="1:3" x14ac:dyDescent="0.3">
      <c r="A16" s="47" t="s">
        <v>11</v>
      </c>
      <c r="B16" s="48">
        <v>263.88000000000005</v>
      </c>
      <c r="C16" s="49">
        <v>1.1187108392053828</v>
      </c>
    </row>
    <row r="17" spans="1:3" x14ac:dyDescent="0.3">
      <c r="A17" s="47" t="s">
        <v>5</v>
      </c>
      <c r="B17" s="48">
        <v>231.12000000000003</v>
      </c>
      <c r="C17" s="49">
        <v>1.1187108392053828</v>
      </c>
    </row>
    <row r="18" spans="1:3" x14ac:dyDescent="0.3">
      <c r="A18" s="47" t="s">
        <v>12</v>
      </c>
      <c r="B18" s="48">
        <v>351.00000000000006</v>
      </c>
      <c r="C18" s="49">
        <v>1.1187108392053828</v>
      </c>
    </row>
    <row r="19" spans="1:3" x14ac:dyDescent="0.3">
      <c r="A19" s="47" t="s">
        <v>13</v>
      </c>
      <c r="B19" s="48">
        <v>207.36</v>
      </c>
      <c r="C19" s="49">
        <v>1.1187108392053828</v>
      </c>
    </row>
    <row r="20" spans="1:3" x14ac:dyDescent="0.3">
      <c r="A20" s="47" t="s">
        <v>9</v>
      </c>
      <c r="B20" s="48">
        <v>278.64000000000004</v>
      </c>
      <c r="C20" s="49">
        <v>1.1187108392053828</v>
      </c>
    </row>
    <row r="21" spans="1:3" x14ac:dyDescent="0.3">
      <c r="A21" s="47" t="s">
        <v>14</v>
      </c>
      <c r="B21" s="48">
        <v>263.88000000000005</v>
      </c>
      <c r="C21" s="49">
        <v>1.1187108392053828</v>
      </c>
    </row>
    <row r="22" spans="1:3" x14ac:dyDescent="0.3">
      <c r="A22" s="47" t="s">
        <v>15</v>
      </c>
      <c r="B22" s="48">
        <v>263.88000000000005</v>
      </c>
      <c r="C22" s="49">
        <v>1.1187108392053828</v>
      </c>
    </row>
    <row r="23" spans="1:3" x14ac:dyDescent="0.3">
      <c r="A23" s="47" t="s">
        <v>16</v>
      </c>
      <c r="B23" s="48">
        <v>353.88000000000005</v>
      </c>
      <c r="C23" s="49">
        <v>1.0023608529460037</v>
      </c>
    </row>
    <row r="24" spans="1:3" x14ac:dyDescent="0.3">
      <c r="A24" s="47" t="s">
        <v>20</v>
      </c>
      <c r="B24" s="48">
        <v>363.6</v>
      </c>
      <c r="C24" s="49">
        <v>1.0023608529460037</v>
      </c>
    </row>
    <row r="25" spans="1:3" x14ac:dyDescent="0.3">
      <c r="A25" s="47" t="s">
        <v>33</v>
      </c>
      <c r="B25" s="48">
        <v>0</v>
      </c>
      <c r="C25" s="49">
        <v>1.0008121069200384</v>
      </c>
    </row>
    <row r="26" spans="1:3" x14ac:dyDescent="0.3">
      <c r="A26" s="47" t="s">
        <v>24</v>
      </c>
      <c r="B26" s="48">
        <v>290.52000000000004</v>
      </c>
      <c r="C26" s="49">
        <v>1.0023608529460037</v>
      </c>
    </row>
    <row r="27" spans="1:3" x14ac:dyDescent="0.3">
      <c r="A27" s="47" t="s">
        <v>23</v>
      </c>
      <c r="B27" s="48">
        <v>385.20000000000005</v>
      </c>
      <c r="C27" s="49">
        <v>1.0023608529460037</v>
      </c>
    </row>
    <row r="28" spans="1:3" x14ac:dyDescent="0.3">
      <c r="A28" s="47" t="s">
        <v>17</v>
      </c>
      <c r="B28" s="48">
        <v>340.56000000000006</v>
      </c>
      <c r="C28" s="49">
        <v>1.0023608529460037</v>
      </c>
    </row>
    <row r="29" spans="1:3" x14ac:dyDescent="0.3">
      <c r="A29" s="47" t="s">
        <v>22</v>
      </c>
      <c r="B29" s="48">
        <v>351.00000000000006</v>
      </c>
      <c r="C29" s="49">
        <v>1.0023608529460037</v>
      </c>
    </row>
    <row r="30" spans="1:3" x14ac:dyDescent="0.3">
      <c r="A30" s="47" t="s">
        <v>19</v>
      </c>
      <c r="B30" s="48">
        <v>345.96000000000004</v>
      </c>
      <c r="C30" s="49">
        <v>1.0023608529460037</v>
      </c>
    </row>
    <row r="31" spans="1:3" x14ac:dyDescent="0.3">
      <c r="A31" s="47" t="s">
        <v>18</v>
      </c>
      <c r="B31" s="48">
        <v>340.56000000000006</v>
      </c>
      <c r="C31" s="49">
        <v>1.0023608529460037</v>
      </c>
    </row>
    <row r="32" spans="1:3" x14ac:dyDescent="0.3">
      <c r="A32" s="47" t="s">
        <v>29</v>
      </c>
      <c r="B32" s="48">
        <v>514.80000000000007</v>
      </c>
      <c r="C32" s="49">
        <v>1.0000437657748948</v>
      </c>
    </row>
    <row r="33" spans="1:5" x14ac:dyDescent="0.3">
      <c r="A33" s="47" t="s">
        <v>26</v>
      </c>
      <c r="B33" s="48">
        <v>936.00000000000011</v>
      </c>
      <c r="C33" s="49">
        <v>1.1020923472909578</v>
      </c>
    </row>
    <row r="34" spans="1:5" x14ac:dyDescent="0.3">
      <c r="A34" s="47" t="s">
        <v>25</v>
      </c>
      <c r="B34" s="48">
        <v>159.84</v>
      </c>
      <c r="C34" s="49">
        <v>1.1020923472909578</v>
      </c>
    </row>
    <row r="35" spans="1:5" x14ac:dyDescent="0.3">
      <c r="A35" s="47" t="s">
        <v>27</v>
      </c>
      <c r="B35" s="48">
        <v>655.20000000000005</v>
      </c>
      <c r="C35" s="49">
        <v>1.1020923472909578</v>
      </c>
    </row>
    <row r="36" spans="1:5" x14ac:dyDescent="0.3">
      <c r="A36" s="47" t="s">
        <v>21</v>
      </c>
      <c r="B36" s="48">
        <v>385.20000000000005</v>
      </c>
      <c r="C36" s="49">
        <v>0.99999999999999978</v>
      </c>
    </row>
    <row r="37" spans="1:5" x14ac:dyDescent="0.3">
      <c r="A37" s="47" t="s">
        <v>30</v>
      </c>
      <c r="B37" s="48">
        <v>381.6</v>
      </c>
      <c r="C37" s="49">
        <v>0.99999999999999978</v>
      </c>
    </row>
    <row r="38" spans="1:5" ht="27" x14ac:dyDescent="0.45">
      <c r="A38" s="13" t="s">
        <v>59</v>
      </c>
    </row>
    <row r="40" spans="1:5" ht="33" x14ac:dyDescent="0.3">
      <c r="A40" s="64" t="s">
        <v>223</v>
      </c>
      <c r="B40" s="65" t="s">
        <v>225</v>
      </c>
      <c r="C40" s="65" t="s">
        <v>224</v>
      </c>
    </row>
    <row r="41" spans="1:5" ht="16.5" x14ac:dyDescent="0.3">
      <c r="A41" s="68" t="s">
        <v>181</v>
      </c>
      <c r="B41" s="67">
        <v>0.83299999999999996</v>
      </c>
      <c r="C41" s="50">
        <v>6.0999999999999999E-2</v>
      </c>
    </row>
    <row r="42" spans="1:5" ht="16.5" x14ac:dyDescent="0.3">
      <c r="A42" s="68" t="s">
        <v>182</v>
      </c>
      <c r="B42" s="67">
        <v>0.83299999999999996</v>
      </c>
      <c r="C42" s="50">
        <v>6.0999999999999999E-2</v>
      </c>
    </row>
    <row r="43" spans="1:5" ht="16.5" x14ac:dyDescent="0.3">
      <c r="A43" s="68" t="s">
        <v>183</v>
      </c>
      <c r="B43" s="67">
        <v>0.19400000000000001</v>
      </c>
      <c r="C43" s="50">
        <v>6.0999999999999999E-2</v>
      </c>
      <c r="D43" s="61"/>
      <c r="E43" s="61"/>
    </row>
    <row r="45" spans="1:5" ht="16.5" customHeight="1" x14ac:dyDescent="0.3"/>
    <row r="46" spans="1:5" ht="33.75" x14ac:dyDescent="0.35">
      <c r="A46" s="64" t="s">
        <v>85</v>
      </c>
      <c r="B46" s="66" t="s">
        <v>180</v>
      </c>
    </row>
    <row r="47" spans="1:5" ht="16.5" x14ac:dyDescent="0.3">
      <c r="A47" s="68" t="s">
        <v>181</v>
      </c>
      <c r="B47" s="70">
        <v>0.05</v>
      </c>
    </row>
    <row r="48" spans="1:5" ht="16.5" x14ac:dyDescent="0.3">
      <c r="A48" s="68" t="s">
        <v>182</v>
      </c>
      <c r="B48" s="69">
        <v>0.4</v>
      </c>
    </row>
    <row r="49" spans="1:2" ht="16.5" x14ac:dyDescent="0.3">
      <c r="A49" s="68" t="s">
        <v>183</v>
      </c>
      <c r="B49" s="69">
        <v>1</v>
      </c>
    </row>
    <row r="51" spans="1:2" ht="33.75" x14ac:dyDescent="0.35">
      <c r="A51" s="65" t="s">
        <v>84</v>
      </c>
      <c r="B51" s="66" t="s">
        <v>184</v>
      </c>
    </row>
    <row r="52" spans="1:2" ht="16.5" x14ac:dyDescent="0.3">
      <c r="A52" s="71" t="s">
        <v>185</v>
      </c>
      <c r="B52" s="69">
        <v>0.25</v>
      </c>
    </row>
    <row r="53" spans="1:2" ht="16.5" x14ac:dyDescent="0.3">
      <c r="A53" s="71" t="s">
        <v>186</v>
      </c>
      <c r="B53" s="69">
        <v>0.35</v>
      </c>
    </row>
    <row r="54" spans="1:2" ht="16.5" x14ac:dyDescent="0.3">
      <c r="A54" s="71" t="s">
        <v>187</v>
      </c>
      <c r="B54" s="69">
        <v>0</v>
      </c>
    </row>
    <row r="55" spans="1:2" ht="16.5" x14ac:dyDescent="0.3">
      <c r="A55" s="71" t="s">
        <v>188</v>
      </c>
      <c r="B55" s="69">
        <v>0.37</v>
      </c>
    </row>
    <row r="56" spans="1:2" ht="16.5" x14ac:dyDescent="0.3">
      <c r="A56" s="71" t="s">
        <v>189</v>
      </c>
      <c r="B56" s="69">
        <v>0.1</v>
      </c>
    </row>
    <row r="57" spans="1:2" ht="16.5" x14ac:dyDescent="0.3">
      <c r="A57" s="71" t="s">
        <v>190</v>
      </c>
      <c r="B57" s="69">
        <v>0.35</v>
      </c>
    </row>
    <row r="58" spans="1:2" ht="16.5" x14ac:dyDescent="0.3">
      <c r="A58" s="71" t="s">
        <v>191</v>
      </c>
      <c r="B58" s="69">
        <v>0.15</v>
      </c>
    </row>
    <row r="59" spans="1:2" ht="16.5" x14ac:dyDescent="0.3">
      <c r="A59" s="71" t="s">
        <v>192</v>
      </c>
      <c r="B59" s="69">
        <v>0.3</v>
      </c>
    </row>
    <row r="60" spans="1:2" ht="16.5" x14ac:dyDescent="0.3">
      <c r="A60" s="71" t="s">
        <v>193</v>
      </c>
      <c r="B60" s="69">
        <v>0.63</v>
      </c>
    </row>
    <row r="61" spans="1:2" ht="16.5" x14ac:dyDescent="0.3">
      <c r="A61" s="71" t="s">
        <v>194</v>
      </c>
      <c r="B61" s="69">
        <v>0.68</v>
      </c>
    </row>
    <row r="63" spans="1:2" ht="18" x14ac:dyDescent="0.35">
      <c r="A63" s="72" t="s">
        <v>195</v>
      </c>
      <c r="B63" s="66" t="s">
        <v>196</v>
      </c>
    </row>
    <row r="64" spans="1:2" ht="16.5" x14ac:dyDescent="0.3">
      <c r="A64" s="71" t="s">
        <v>214</v>
      </c>
      <c r="B64" s="69">
        <v>1</v>
      </c>
    </row>
    <row r="65" spans="1:2" ht="16.5" x14ac:dyDescent="0.3">
      <c r="A65" s="71" t="s">
        <v>197</v>
      </c>
      <c r="B65" s="69">
        <v>0.71225121866592345</v>
      </c>
    </row>
    <row r="66" spans="1:2" ht="16.5" x14ac:dyDescent="0.3">
      <c r="A66" s="71" t="s">
        <v>198</v>
      </c>
      <c r="B66" s="69">
        <v>0.56519377887569766</v>
      </c>
    </row>
    <row r="67" spans="1:2" ht="16.5" x14ac:dyDescent="0.3">
      <c r="A67" s="71" t="s">
        <v>207</v>
      </c>
      <c r="B67" s="69">
        <v>1</v>
      </c>
    </row>
    <row r="68" spans="1:2" ht="16.5" x14ac:dyDescent="0.3">
      <c r="A68" s="71" t="s">
        <v>199</v>
      </c>
      <c r="B68" s="69">
        <v>1</v>
      </c>
    </row>
    <row r="69" spans="1:2" ht="16.5" x14ac:dyDescent="0.3">
      <c r="A69" s="71" t="s">
        <v>200</v>
      </c>
      <c r="B69" s="69">
        <v>1</v>
      </c>
    </row>
    <row r="70" spans="1:2" ht="16.5" x14ac:dyDescent="0.3">
      <c r="A70" s="71" t="s">
        <v>202</v>
      </c>
      <c r="B70" s="69">
        <v>1</v>
      </c>
    </row>
    <row r="71" spans="1:2" ht="16.5" x14ac:dyDescent="0.3">
      <c r="A71" s="71" t="s">
        <v>220</v>
      </c>
      <c r="B71" s="69">
        <v>1</v>
      </c>
    </row>
    <row r="72" spans="1:2" ht="16.5" x14ac:dyDescent="0.3">
      <c r="A72" s="71" t="s">
        <v>206</v>
      </c>
      <c r="B72" s="69">
        <v>1</v>
      </c>
    </row>
    <row r="73" spans="1:2" ht="16.5" x14ac:dyDescent="0.3">
      <c r="A73" s="71" t="s">
        <v>201</v>
      </c>
      <c r="B73" s="69">
        <v>1</v>
      </c>
    </row>
    <row r="74" spans="1:2" ht="16.5" x14ac:dyDescent="0.3">
      <c r="A74" s="71" t="s">
        <v>204</v>
      </c>
      <c r="B74" s="69">
        <v>8.7955868008874408E-2</v>
      </c>
    </row>
    <row r="75" spans="1:2" ht="16.5" x14ac:dyDescent="0.3">
      <c r="A75" s="71" t="s">
        <v>212</v>
      </c>
      <c r="B75" s="69">
        <v>1</v>
      </c>
    </row>
    <row r="76" spans="1:2" ht="16.5" x14ac:dyDescent="0.3">
      <c r="A76" s="71" t="s">
        <v>203</v>
      </c>
      <c r="B76" s="69">
        <v>6.8644420471863643E-2</v>
      </c>
    </row>
    <row r="77" spans="1:2" ht="16.5" x14ac:dyDescent="0.3">
      <c r="A77" s="71" t="s">
        <v>208</v>
      </c>
      <c r="B77" s="69">
        <v>1</v>
      </c>
    </row>
    <row r="78" spans="1:2" ht="16.5" x14ac:dyDescent="0.3">
      <c r="A78" s="71" t="s">
        <v>209</v>
      </c>
      <c r="B78" s="69">
        <v>1</v>
      </c>
    </row>
    <row r="79" spans="1:2" ht="16.5" x14ac:dyDescent="0.3">
      <c r="A79" s="71" t="s">
        <v>210</v>
      </c>
      <c r="B79" s="69">
        <v>1</v>
      </c>
    </row>
    <row r="80" spans="1:2" ht="16.5" x14ac:dyDescent="0.3">
      <c r="A80" s="71" t="s">
        <v>211</v>
      </c>
      <c r="B80" s="69">
        <v>0.17079138232940766</v>
      </c>
    </row>
    <row r="81" spans="1:4" ht="16.5" x14ac:dyDescent="0.3">
      <c r="A81" s="71" t="s">
        <v>213</v>
      </c>
      <c r="B81" s="69">
        <v>0.9879895843321842</v>
      </c>
    </row>
    <row r="82" spans="1:4" ht="16.5" x14ac:dyDescent="0.3">
      <c r="A82" s="71" t="s">
        <v>215</v>
      </c>
      <c r="B82" s="69">
        <v>0.70500540585986082</v>
      </c>
    </row>
    <row r="83" spans="1:4" ht="16.5" x14ac:dyDescent="0.3">
      <c r="A83" s="71" t="s">
        <v>216</v>
      </c>
      <c r="B83" s="69">
        <v>0.32578188968220617</v>
      </c>
    </row>
    <row r="84" spans="1:4" ht="16.5" x14ac:dyDescent="0.3">
      <c r="A84" s="71" t="s">
        <v>217</v>
      </c>
      <c r="B84" s="69">
        <v>1</v>
      </c>
    </row>
    <row r="85" spans="1:4" ht="16.5" x14ac:dyDescent="0.3">
      <c r="A85" s="71" t="s">
        <v>219</v>
      </c>
      <c r="B85" s="69">
        <v>0.90853776613428516</v>
      </c>
    </row>
    <row r="86" spans="1:4" ht="16.5" x14ac:dyDescent="0.3">
      <c r="A86" s="71" t="s">
        <v>218</v>
      </c>
      <c r="B86" s="69">
        <v>0.56332750863437386</v>
      </c>
    </row>
    <row r="87" spans="1:4" ht="16.5" x14ac:dyDescent="0.3">
      <c r="A87" s="71" t="s">
        <v>205</v>
      </c>
      <c r="B87" s="69">
        <v>0.18145952014714703</v>
      </c>
    </row>
    <row r="88" spans="1:4" ht="16.5" x14ac:dyDescent="0.3">
      <c r="A88" s="71" t="s">
        <v>221</v>
      </c>
      <c r="B88" s="69">
        <v>1</v>
      </c>
    </row>
    <row r="90" spans="1:4" ht="34.5" x14ac:dyDescent="0.35">
      <c r="A90" s="65" t="s">
        <v>222</v>
      </c>
      <c r="B90" s="65" t="s">
        <v>181</v>
      </c>
      <c r="C90" s="65" t="s">
        <v>182</v>
      </c>
      <c r="D90" s="66" t="s">
        <v>183</v>
      </c>
    </row>
    <row r="91" spans="1:4" ht="16.5" x14ac:dyDescent="0.3">
      <c r="A91" s="71" t="s">
        <v>214</v>
      </c>
      <c r="B91" s="71">
        <v>1</v>
      </c>
      <c r="C91" s="71">
        <v>1</v>
      </c>
      <c r="D91" s="69">
        <v>0.99302549302549303</v>
      </c>
    </row>
    <row r="92" spans="1:4" ht="16.5" x14ac:dyDescent="0.3">
      <c r="A92" s="71" t="s">
        <v>197</v>
      </c>
      <c r="B92" s="71">
        <v>1</v>
      </c>
      <c r="C92" s="71">
        <v>1</v>
      </c>
      <c r="D92" s="69">
        <v>1</v>
      </c>
    </row>
    <row r="93" spans="1:4" ht="16.5" x14ac:dyDescent="0.3">
      <c r="A93" s="71" t="s">
        <v>198</v>
      </c>
      <c r="B93" s="71">
        <v>1</v>
      </c>
      <c r="C93" s="71">
        <v>1</v>
      </c>
      <c r="D93" s="69">
        <v>0.81267512774023409</v>
      </c>
    </row>
    <row r="94" spans="1:4" ht="16.5" x14ac:dyDescent="0.3">
      <c r="A94" s="71" t="s">
        <v>207</v>
      </c>
      <c r="B94" s="71">
        <v>1</v>
      </c>
      <c r="C94" s="71">
        <v>1</v>
      </c>
      <c r="D94" s="69">
        <v>1</v>
      </c>
    </row>
    <row r="95" spans="1:4" ht="16.5" x14ac:dyDescent="0.3">
      <c r="A95" s="71" t="s">
        <v>199</v>
      </c>
      <c r="B95" s="71">
        <v>1</v>
      </c>
      <c r="C95" s="71">
        <v>1</v>
      </c>
      <c r="D95" s="69">
        <v>0.90654654014287239</v>
      </c>
    </row>
    <row r="96" spans="1:4" ht="16.5" x14ac:dyDescent="0.3">
      <c r="A96" s="71" t="s">
        <v>200</v>
      </c>
      <c r="B96" s="71">
        <v>1</v>
      </c>
      <c r="C96" s="71">
        <v>1</v>
      </c>
      <c r="D96" s="69">
        <v>0.93525179856115104</v>
      </c>
    </row>
    <row r="97" spans="1:4" ht="16.5" x14ac:dyDescent="0.3">
      <c r="A97" s="71" t="s">
        <v>202</v>
      </c>
      <c r="B97" s="71">
        <v>1</v>
      </c>
      <c r="C97" s="71">
        <v>1</v>
      </c>
      <c r="D97" s="69">
        <v>0.88726012793176967</v>
      </c>
    </row>
    <row r="98" spans="1:4" ht="16.5" x14ac:dyDescent="0.3">
      <c r="A98" s="71" t="s">
        <v>220</v>
      </c>
      <c r="B98" s="71">
        <v>1</v>
      </c>
      <c r="C98" s="71">
        <v>1</v>
      </c>
      <c r="D98" s="69">
        <v>1</v>
      </c>
    </row>
    <row r="99" spans="1:4" ht="16.5" x14ac:dyDescent="0.3">
      <c r="A99" s="71" t="s">
        <v>206</v>
      </c>
      <c r="B99" s="71">
        <v>1</v>
      </c>
      <c r="C99" s="71">
        <v>1</v>
      </c>
      <c r="D99" s="69">
        <v>1</v>
      </c>
    </row>
    <row r="100" spans="1:4" ht="16.5" x14ac:dyDescent="0.3">
      <c r="A100" s="71" t="s">
        <v>201</v>
      </c>
      <c r="B100" s="71">
        <v>1</v>
      </c>
      <c r="C100" s="71">
        <v>1</v>
      </c>
      <c r="D100" s="69">
        <v>0.99382060551287843</v>
      </c>
    </row>
    <row r="101" spans="1:4" ht="16.5" x14ac:dyDescent="0.3">
      <c r="A101" s="71" t="s">
        <v>204</v>
      </c>
      <c r="B101" s="71">
        <v>1</v>
      </c>
      <c r="C101" s="71">
        <v>1</v>
      </c>
      <c r="D101" s="69">
        <v>0.82861792689033553</v>
      </c>
    </row>
    <row r="102" spans="1:4" ht="16.5" x14ac:dyDescent="0.3">
      <c r="A102" s="71" t="s">
        <v>212</v>
      </c>
      <c r="B102" s="71">
        <v>1</v>
      </c>
      <c r="C102" s="71">
        <v>1</v>
      </c>
      <c r="D102" s="69">
        <v>0.97554603406834572</v>
      </c>
    </row>
    <row r="103" spans="1:4" ht="16.5" x14ac:dyDescent="0.3">
      <c r="A103" s="71" t="s">
        <v>203</v>
      </c>
      <c r="B103" s="71">
        <v>1</v>
      </c>
      <c r="C103" s="71">
        <v>1</v>
      </c>
      <c r="D103" s="69">
        <v>0.9485207100591716</v>
      </c>
    </row>
    <row r="104" spans="1:4" ht="16.5" x14ac:dyDescent="0.3">
      <c r="A104" s="71" t="s">
        <v>208</v>
      </c>
      <c r="B104" s="71">
        <v>1</v>
      </c>
      <c r="C104" s="71">
        <v>1</v>
      </c>
      <c r="D104" s="69">
        <v>0.99003710575139148</v>
      </c>
    </row>
    <row r="105" spans="1:4" ht="16.5" x14ac:dyDescent="0.3">
      <c r="A105" s="71" t="s">
        <v>209</v>
      </c>
      <c r="B105" s="71">
        <v>1</v>
      </c>
      <c r="C105" s="71">
        <v>1</v>
      </c>
      <c r="D105" s="69">
        <v>0.83515635053403681</v>
      </c>
    </row>
    <row r="106" spans="1:4" ht="16.5" x14ac:dyDescent="0.3">
      <c r="A106" s="71" t="s">
        <v>210</v>
      </c>
      <c r="B106" s="71">
        <v>1</v>
      </c>
      <c r="C106" s="71">
        <v>1</v>
      </c>
      <c r="D106" s="69">
        <v>0.87477758814771778</v>
      </c>
    </row>
    <row r="107" spans="1:4" ht="16.5" x14ac:dyDescent="0.3">
      <c r="A107" s="71" t="s">
        <v>211</v>
      </c>
      <c r="B107" s="71">
        <v>1</v>
      </c>
      <c r="C107" s="71">
        <v>1</v>
      </c>
      <c r="D107" s="69">
        <v>0.98784289276807979</v>
      </c>
    </row>
    <row r="108" spans="1:4" ht="16.5" x14ac:dyDescent="0.3">
      <c r="A108" s="71" t="s">
        <v>213</v>
      </c>
      <c r="B108" s="71">
        <v>1</v>
      </c>
      <c r="C108" s="71">
        <v>1</v>
      </c>
      <c r="D108" s="69">
        <v>0.9886104783599089</v>
      </c>
    </row>
    <row r="109" spans="1:4" ht="16.5" x14ac:dyDescent="0.3">
      <c r="A109" s="71" t="s">
        <v>215</v>
      </c>
      <c r="B109" s="71">
        <v>1</v>
      </c>
      <c r="C109" s="71">
        <v>1</v>
      </c>
      <c r="D109" s="69">
        <v>0.95739167986181084</v>
      </c>
    </row>
    <row r="110" spans="1:4" ht="16.5" x14ac:dyDescent="0.3">
      <c r="A110" s="71" t="s">
        <v>216</v>
      </c>
      <c r="B110" s="71">
        <v>1</v>
      </c>
      <c r="C110" s="71">
        <v>1</v>
      </c>
      <c r="D110" s="69">
        <v>0.79628216688631481</v>
      </c>
    </row>
    <row r="111" spans="1:4" ht="16.5" x14ac:dyDescent="0.3">
      <c r="A111" s="71" t="s">
        <v>217</v>
      </c>
      <c r="B111" s="71">
        <v>1</v>
      </c>
      <c r="C111" s="71">
        <v>1</v>
      </c>
      <c r="D111" s="69">
        <v>0.92168830608635643</v>
      </c>
    </row>
    <row r="112" spans="1:4" ht="16.5" x14ac:dyDescent="0.3">
      <c r="A112" s="71" t="s">
        <v>219</v>
      </c>
      <c r="B112" s="71">
        <v>1</v>
      </c>
      <c r="C112" s="71">
        <v>1</v>
      </c>
      <c r="D112" s="69">
        <v>0.95107116920842416</v>
      </c>
    </row>
    <row r="113" spans="1:11" ht="16.5" x14ac:dyDescent="0.3">
      <c r="A113" s="71" t="s">
        <v>218</v>
      </c>
      <c r="B113" s="71">
        <v>1</v>
      </c>
      <c r="C113" s="71">
        <v>1</v>
      </c>
      <c r="D113" s="69">
        <v>0.97629009762900976</v>
      </c>
    </row>
    <row r="114" spans="1:11" ht="16.5" x14ac:dyDescent="0.3">
      <c r="A114" s="71" t="s">
        <v>205</v>
      </c>
      <c r="B114" s="71">
        <v>1</v>
      </c>
      <c r="C114" s="71">
        <v>1</v>
      </c>
      <c r="D114" s="69">
        <v>0.92810263602689969</v>
      </c>
    </row>
    <row r="115" spans="1:11" ht="16.5" x14ac:dyDescent="0.3">
      <c r="A115" s="71" t="s">
        <v>221</v>
      </c>
      <c r="B115" s="71">
        <v>1</v>
      </c>
      <c r="C115" s="71">
        <v>1</v>
      </c>
      <c r="D115" s="69">
        <v>1</v>
      </c>
    </row>
    <row r="116" spans="1:11" ht="16.5" x14ac:dyDescent="0.3">
      <c r="A116" s="76"/>
      <c r="B116" s="76"/>
      <c r="C116" s="76"/>
      <c r="D116" s="77"/>
    </row>
    <row r="117" spans="1:11" ht="82.5" x14ac:dyDescent="0.3">
      <c r="A117" s="78" t="s">
        <v>226</v>
      </c>
      <c r="B117" s="78" t="s">
        <v>185</v>
      </c>
      <c r="C117" s="78" t="s">
        <v>186</v>
      </c>
      <c r="D117" s="78" t="s">
        <v>187</v>
      </c>
      <c r="E117" s="78" t="s">
        <v>188</v>
      </c>
      <c r="F117" s="78" t="s">
        <v>189</v>
      </c>
      <c r="G117" s="78" t="s">
        <v>190</v>
      </c>
      <c r="H117" s="78" t="s">
        <v>191</v>
      </c>
      <c r="I117" s="78" t="s">
        <v>192</v>
      </c>
      <c r="J117" s="78" t="s">
        <v>193</v>
      </c>
      <c r="K117" s="78" t="s">
        <v>194</v>
      </c>
    </row>
    <row r="118" spans="1:11" ht="16.5" x14ac:dyDescent="0.3">
      <c r="A118" s="71" t="s">
        <v>197</v>
      </c>
      <c r="B118" s="79">
        <v>637</v>
      </c>
      <c r="C118" s="79">
        <v>1310</v>
      </c>
      <c r="D118" s="79">
        <v>20</v>
      </c>
      <c r="E118" s="79">
        <v>298</v>
      </c>
      <c r="F118" s="79">
        <v>1636</v>
      </c>
      <c r="G118" s="79">
        <v>323</v>
      </c>
      <c r="H118" s="79">
        <v>1542</v>
      </c>
      <c r="I118" s="79">
        <v>0</v>
      </c>
      <c r="J118" s="79">
        <v>700</v>
      </c>
      <c r="K118" s="79">
        <v>1241</v>
      </c>
    </row>
    <row r="119" spans="1:11" ht="16.5" x14ac:dyDescent="0.3">
      <c r="A119" s="71" t="s">
        <v>198</v>
      </c>
      <c r="B119" s="79">
        <v>384</v>
      </c>
      <c r="C119" s="79">
        <v>126</v>
      </c>
      <c r="D119" s="79">
        <v>45</v>
      </c>
      <c r="E119" s="79">
        <v>84</v>
      </c>
      <c r="F119" s="79">
        <v>462</v>
      </c>
      <c r="G119" s="79">
        <v>35</v>
      </c>
      <c r="H119" s="79">
        <v>140</v>
      </c>
      <c r="I119" s="79">
        <v>0</v>
      </c>
      <c r="J119" s="79">
        <v>54</v>
      </c>
      <c r="K119" s="79">
        <v>156</v>
      </c>
    </row>
    <row r="120" spans="1:11" ht="16.5" x14ac:dyDescent="0.3">
      <c r="A120" s="71" t="s">
        <v>199</v>
      </c>
      <c r="B120" s="79">
        <v>1330</v>
      </c>
      <c r="C120" s="79">
        <v>1258</v>
      </c>
      <c r="D120" s="79">
        <v>55</v>
      </c>
      <c r="E120" s="79">
        <v>312</v>
      </c>
      <c r="F120" s="79">
        <v>1908</v>
      </c>
      <c r="G120" s="79">
        <v>594</v>
      </c>
      <c r="H120" s="79">
        <v>1180</v>
      </c>
      <c r="I120" s="79">
        <v>0</v>
      </c>
      <c r="J120" s="79">
        <v>196</v>
      </c>
      <c r="K120" s="79">
        <v>1316</v>
      </c>
    </row>
    <row r="121" spans="1:11" ht="16.5" x14ac:dyDescent="0.3">
      <c r="A121" s="71" t="s">
        <v>200</v>
      </c>
      <c r="B121" s="79">
        <v>835</v>
      </c>
      <c r="C121" s="79">
        <v>462</v>
      </c>
      <c r="D121" s="79">
        <v>0</v>
      </c>
      <c r="E121" s="79">
        <v>55</v>
      </c>
      <c r="F121" s="79">
        <v>845</v>
      </c>
      <c r="G121" s="79">
        <v>56</v>
      </c>
      <c r="H121" s="79">
        <v>285</v>
      </c>
      <c r="I121" s="79">
        <v>0</v>
      </c>
      <c r="J121" s="79">
        <v>54</v>
      </c>
      <c r="K121" s="79">
        <v>202</v>
      </c>
    </row>
    <row r="122" spans="1:11" ht="16.5" x14ac:dyDescent="0.3">
      <c r="A122" s="71" t="s">
        <v>201</v>
      </c>
      <c r="B122" s="79">
        <v>5624</v>
      </c>
      <c r="C122" s="79">
        <v>10003</v>
      </c>
      <c r="D122" s="79">
        <v>148</v>
      </c>
      <c r="E122" s="79">
        <v>3541</v>
      </c>
      <c r="F122" s="79">
        <v>10553</v>
      </c>
      <c r="G122" s="79">
        <v>3198</v>
      </c>
      <c r="H122" s="79">
        <v>6996</v>
      </c>
      <c r="I122" s="79">
        <v>0</v>
      </c>
      <c r="J122" s="79">
        <v>2715</v>
      </c>
      <c r="K122" s="79">
        <v>8005</v>
      </c>
    </row>
    <row r="123" spans="1:11" ht="16.5" x14ac:dyDescent="0.3">
      <c r="A123" s="71" t="s">
        <v>202</v>
      </c>
      <c r="B123" s="79">
        <v>179</v>
      </c>
      <c r="C123" s="79">
        <v>89</v>
      </c>
      <c r="D123" s="79">
        <v>0</v>
      </c>
      <c r="E123" s="79">
        <v>25</v>
      </c>
      <c r="F123" s="79">
        <v>133</v>
      </c>
      <c r="G123" s="79">
        <v>21</v>
      </c>
      <c r="H123" s="79">
        <v>34</v>
      </c>
      <c r="I123" s="79">
        <v>0</v>
      </c>
      <c r="J123" s="79">
        <v>19</v>
      </c>
      <c r="K123" s="79">
        <v>141</v>
      </c>
    </row>
    <row r="124" spans="1:11" ht="16.5" x14ac:dyDescent="0.3">
      <c r="A124" s="71" t="s">
        <v>203</v>
      </c>
      <c r="B124" s="79">
        <v>500</v>
      </c>
      <c r="C124" s="79">
        <v>855</v>
      </c>
      <c r="D124" s="79">
        <v>31</v>
      </c>
      <c r="E124" s="79">
        <v>303</v>
      </c>
      <c r="F124" s="79">
        <v>456</v>
      </c>
      <c r="G124" s="79">
        <v>69</v>
      </c>
      <c r="H124" s="79">
        <v>382</v>
      </c>
      <c r="I124" s="79">
        <v>0</v>
      </c>
      <c r="J124" s="79">
        <v>154</v>
      </c>
      <c r="K124" s="79">
        <v>366</v>
      </c>
    </row>
    <row r="125" spans="1:11" ht="16.5" x14ac:dyDescent="0.3">
      <c r="A125" s="71" t="s">
        <v>204</v>
      </c>
      <c r="B125" s="79">
        <v>662</v>
      </c>
      <c r="C125" s="79">
        <v>605</v>
      </c>
      <c r="D125" s="79">
        <v>15</v>
      </c>
      <c r="E125" s="79">
        <v>262</v>
      </c>
      <c r="F125" s="79">
        <v>360</v>
      </c>
      <c r="G125" s="79">
        <v>233</v>
      </c>
      <c r="H125" s="79">
        <v>277</v>
      </c>
      <c r="I125" s="79">
        <v>0</v>
      </c>
      <c r="J125" s="79">
        <v>139</v>
      </c>
      <c r="K125" s="79">
        <v>180</v>
      </c>
    </row>
    <row r="126" spans="1:11" ht="16.5" x14ac:dyDescent="0.3">
      <c r="A126" s="71" t="s">
        <v>205</v>
      </c>
      <c r="B126" s="79">
        <v>4115</v>
      </c>
      <c r="C126" s="79">
        <v>6324</v>
      </c>
      <c r="D126" s="79">
        <v>66</v>
      </c>
      <c r="E126" s="79">
        <v>2054</v>
      </c>
      <c r="F126" s="79">
        <v>3661</v>
      </c>
      <c r="G126" s="79">
        <v>938</v>
      </c>
      <c r="H126" s="79">
        <v>2889</v>
      </c>
      <c r="I126" s="79">
        <v>0</v>
      </c>
      <c r="J126" s="79">
        <v>1311</v>
      </c>
      <c r="K126" s="79">
        <v>2922</v>
      </c>
    </row>
    <row r="127" spans="1:11" ht="16.5" x14ac:dyDescent="0.3">
      <c r="A127" s="71" t="s">
        <v>206</v>
      </c>
      <c r="B127" s="79">
        <v>5625</v>
      </c>
      <c r="C127" s="79">
        <v>3600</v>
      </c>
      <c r="D127" s="79">
        <v>115</v>
      </c>
      <c r="E127" s="79">
        <v>1660</v>
      </c>
      <c r="F127" s="79">
        <v>5656</v>
      </c>
      <c r="G127" s="79">
        <v>648</v>
      </c>
      <c r="H127" s="79">
        <v>3890</v>
      </c>
      <c r="I127" s="79">
        <v>0</v>
      </c>
      <c r="J127" s="79">
        <v>1011</v>
      </c>
      <c r="K127" s="79">
        <v>2227</v>
      </c>
    </row>
    <row r="128" spans="1:11" ht="16.5" x14ac:dyDescent="0.3">
      <c r="A128" s="71" t="s">
        <v>207</v>
      </c>
      <c r="B128" s="79">
        <v>106</v>
      </c>
      <c r="C128" s="79">
        <v>190</v>
      </c>
      <c r="D128" s="79">
        <v>17</v>
      </c>
      <c r="E128" s="79">
        <v>121</v>
      </c>
      <c r="F128" s="79">
        <v>398</v>
      </c>
      <c r="G128" s="79">
        <v>42</v>
      </c>
      <c r="H128" s="79">
        <v>156</v>
      </c>
      <c r="I128" s="79">
        <v>0</v>
      </c>
      <c r="J128" s="79">
        <v>35</v>
      </c>
      <c r="K128" s="79">
        <v>267</v>
      </c>
    </row>
    <row r="129" spans="1:11" ht="16.5" x14ac:dyDescent="0.3">
      <c r="A129" s="71" t="s">
        <v>208</v>
      </c>
      <c r="B129" s="79">
        <v>1752</v>
      </c>
      <c r="C129" s="79">
        <v>3724</v>
      </c>
      <c r="D129" s="79">
        <v>422</v>
      </c>
      <c r="E129" s="79">
        <v>1874</v>
      </c>
      <c r="F129" s="79">
        <v>2355</v>
      </c>
      <c r="G129" s="79">
        <v>1968</v>
      </c>
      <c r="H129" s="79">
        <v>2524</v>
      </c>
      <c r="I129" s="79">
        <v>0</v>
      </c>
      <c r="J129" s="79">
        <v>947</v>
      </c>
      <c r="K129" s="79">
        <v>2455</v>
      </c>
    </row>
    <row r="130" spans="1:11" ht="16.5" x14ac:dyDescent="0.3">
      <c r="A130" s="71" t="s">
        <v>209</v>
      </c>
      <c r="B130" s="79">
        <v>610</v>
      </c>
      <c r="C130" s="79">
        <v>125</v>
      </c>
      <c r="D130" s="79">
        <v>0</v>
      </c>
      <c r="E130" s="79">
        <v>48</v>
      </c>
      <c r="F130" s="79">
        <v>336</v>
      </c>
      <c r="G130" s="79">
        <v>11</v>
      </c>
      <c r="H130" s="79">
        <v>85</v>
      </c>
      <c r="I130" s="79">
        <v>0</v>
      </c>
      <c r="J130" s="79">
        <v>35</v>
      </c>
      <c r="K130" s="79">
        <v>348</v>
      </c>
    </row>
    <row r="131" spans="1:11" ht="16.5" x14ac:dyDescent="0.3">
      <c r="A131" s="71" t="s">
        <v>210</v>
      </c>
      <c r="B131" s="79">
        <v>328</v>
      </c>
      <c r="C131" s="79">
        <v>190</v>
      </c>
      <c r="D131" s="79">
        <v>5</v>
      </c>
      <c r="E131" s="79">
        <v>68</v>
      </c>
      <c r="F131" s="79">
        <v>190</v>
      </c>
      <c r="G131" s="79">
        <v>35</v>
      </c>
      <c r="H131" s="79">
        <v>106</v>
      </c>
      <c r="I131" s="79">
        <v>0</v>
      </c>
      <c r="J131" s="79">
        <v>60</v>
      </c>
      <c r="K131" s="79">
        <v>216</v>
      </c>
    </row>
    <row r="132" spans="1:11" ht="16.5" x14ac:dyDescent="0.3">
      <c r="A132" s="71" t="s">
        <v>211</v>
      </c>
      <c r="B132" s="79">
        <v>49</v>
      </c>
      <c r="C132" s="79">
        <v>47</v>
      </c>
      <c r="D132" s="79">
        <v>7</v>
      </c>
      <c r="E132" s="79">
        <v>45</v>
      </c>
      <c r="F132" s="79">
        <v>389</v>
      </c>
      <c r="G132" s="79">
        <v>99</v>
      </c>
      <c r="H132" s="79">
        <v>55</v>
      </c>
      <c r="I132" s="79">
        <v>0</v>
      </c>
      <c r="J132" s="79">
        <v>34</v>
      </c>
      <c r="K132" s="79">
        <v>191</v>
      </c>
    </row>
    <row r="133" spans="1:11" ht="16.5" x14ac:dyDescent="0.3">
      <c r="A133" s="71" t="s">
        <v>212</v>
      </c>
      <c r="B133" s="79">
        <v>766</v>
      </c>
      <c r="C133" s="79">
        <v>705</v>
      </c>
      <c r="D133" s="79">
        <v>35</v>
      </c>
      <c r="E133" s="79">
        <v>76</v>
      </c>
      <c r="F133" s="79">
        <v>439</v>
      </c>
      <c r="G133" s="79">
        <v>139</v>
      </c>
      <c r="H133" s="79">
        <v>481</v>
      </c>
      <c r="I133" s="79">
        <v>0</v>
      </c>
      <c r="J133" s="79">
        <v>72</v>
      </c>
      <c r="K133" s="79">
        <v>478</v>
      </c>
    </row>
    <row r="134" spans="1:11" ht="16.5" x14ac:dyDescent="0.3">
      <c r="A134" s="71" t="s">
        <v>213</v>
      </c>
      <c r="B134" s="79">
        <v>2308</v>
      </c>
      <c r="C134" s="79">
        <v>4784</v>
      </c>
      <c r="D134" s="79">
        <v>34</v>
      </c>
      <c r="E134" s="79">
        <v>367</v>
      </c>
      <c r="F134" s="79">
        <v>1128</v>
      </c>
      <c r="G134" s="79">
        <v>752</v>
      </c>
      <c r="H134" s="79">
        <v>2342</v>
      </c>
      <c r="I134" s="79">
        <v>0</v>
      </c>
      <c r="J134" s="79">
        <v>1893</v>
      </c>
      <c r="K134" s="79">
        <v>3607</v>
      </c>
    </row>
    <row r="135" spans="1:11" ht="16.5" x14ac:dyDescent="0.3">
      <c r="A135" s="71" t="s">
        <v>214</v>
      </c>
      <c r="B135" s="79">
        <v>577</v>
      </c>
      <c r="C135" s="79">
        <v>708</v>
      </c>
      <c r="D135" s="79">
        <v>30</v>
      </c>
      <c r="E135" s="79">
        <v>218</v>
      </c>
      <c r="F135" s="79">
        <v>984</v>
      </c>
      <c r="G135" s="79">
        <v>210</v>
      </c>
      <c r="H135" s="79">
        <v>734</v>
      </c>
      <c r="I135" s="79">
        <v>0</v>
      </c>
      <c r="J135" s="79">
        <v>54</v>
      </c>
      <c r="K135" s="79">
        <v>1352</v>
      </c>
    </row>
    <row r="136" spans="1:11" ht="16.5" x14ac:dyDescent="0.3">
      <c r="A136" s="71" t="s">
        <v>215</v>
      </c>
      <c r="B136" s="79">
        <v>2495</v>
      </c>
      <c r="C136" s="79">
        <v>3560</v>
      </c>
      <c r="D136" s="79">
        <v>769</v>
      </c>
      <c r="E136" s="79">
        <v>1826</v>
      </c>
      <c r="F136" s="79">
        <v>6243</v>
      </c>
      <c r="G136" s="79">
        <v>1507</v>
      </c>
      <c r="H136" s="79">
        <v>4204</v>
      </c>
      <c r="I136" s="79">
        <v>0</v>
      </c>
      <c r="J136" s="79">
        <v>1196</v>
      </c>
      <c r="K136" s="79">
        <v>3248</v>
      </c>
    </row>
    <row r="137" spans="1:11" ht="16.5" x14ac:dyDescent="0.3">
      <c r="A137" s="71" t="s">
        <v>216</v>
      </c>
      <c r="B137" s="79">
        <v>503</v>
      </c>
      <c r="C137" s="79">
        <v>362</v>
      </c>
      <c r="D137" s="79">
        <v>0</v>
      </c>
      <c r="E137" s="79">
        <v>130</v>
      </c>
      <c r="F137" s="79">
        <v>841</v>
      </c>
      <c r="G137" s="79">
        <v>139</v>
      </c>
      <c r="H137" s="79">
        <v>327</v>
      </c>
      <c r="I137" s="79">
        <v>0</v>
      </c>
      <c r="J137" s="79">
        <v>43</v>
      </c>
      <c r="K137" s="79">
        <v>457</v>
      </c>
    </row>
    <row r="138" spans="1:11" ht="16.5" x14ac:dyDescent="0.3">
      <c r="A138" s="71" t="s">
        <v>217</v>
      </c>
      <c r="B138" s="79">
        <v>464</v>
      </c>
      <c r="C138" s="79">
        <v>446</v>
      </c>
      <c r="D138" s="79">
        <v>15</v>
      </c>
      <c r="E138" s="79">
        <v>230</v>
      </c>
      <c r="F138" s="79">
        <v>763</v>
      </c>
      <c r="G138" s="79">
        <v>163</v>
      </c>
      <c r="H138" s="79">
        <v>613</v>
      </c>
      <c r="I138" s="79">
        <v>0</v>
      </c>
      <c r="J138" s="79">
        <v>83</v>
      </c>
      <c r="K138" s="79">
        <v>407</v>
      </c>
    </row>
    <row r="139" spans="1:11" ht="16.5" x14ac:dyDescent="0.3">
      <c r="A139" s="71" t="s">
        <v>218</v>
      </c>
      <c r="B139" s="79">
        <v>287</v>
      </c>
      <c r="C139" s="79">
        <v>141</v>
      </c>
      <c r="D139" s="79">
        <v>0</v>
      </c>
      <c r="E139" s="79">
        <v>103</v>
      </c>
      <c r="F139" s="79">
        <v>153</v>
      </c>
      <c r="G139" s="79">
        <v>119</v>
      </c>
      <c r="H139" s="79">
        <v>145</v>
      </c>
      <c r="I139" s="79">
        <v>0</v>
      </c>
      <c r="J139" s="79">
        <v>57</v>
      </c>
      <c r="K139" s="79">
        <v>252</v>
      </c>
    </row>
    <row r="140" spans="1:11" ht="16.5" x14ac:dyDescent="0.3">
      <c r="A140" s="71" t="s">
        <v>219</v>
      </c>
      <c r="B140" s="79">
        <v>830</v>
      </c>
      <c r="C140" s="79">
        <v>398</v>
      </c>
      <c r="D140" s="79">
        <v>0</v>
      </c>
      <c r="E140" s="79">
        <v>89</v>
      </c>
      <c r="F140" s="79">
        <v>451</v>
      </c>
      <c r="G140" s="79">
        <v>163</v>
      </c>
      <c r="H140" s="79">
        <v>367</v>
      </c>
      <c r="I140" s="79">
        <v>0</v>
      </c>
      <c r="J140" s="79">
        <v>85</v>
      </c>
      <c r="K140" s="79">
        <v>462</v>
      </c>
    </row>
    <row r="141" spans="1:11" ht="16.5" x14ac:dyDescent="0.3">
      <c r="A141" s="71" t="s">
        <v>220</v>
      </c>
      <c r="B141" s="79">
        <v>2415</v>
      </c>
      <c r="C141" s="79">
        <v>86</v>
      </c>
      <c r="D141" s="79">
        <v>0</v>
      </c>
      <c r="E141" s="79">
        <v>92</v>
      </c>
      <c r="F141" s="79">
        <v>1148</v>
      </c>
      <c r="G141" s="79">
        <v>317</v>
      </c>
      <c r="H141" s="79">
        <v>322</v>
      </c>
      <c r="I141" s="79">
        <v>0</v>
      </c>
      <c r="J141" s="79">
        <v>216</v>
      </c>
      <c r="K141" s="79">
        <v>629</v>
      </c>
    </row>
    <row r="142" spans="1:11" ht="16.5" x14ac:dyDescent="0.3">
      <c r="A142" s="71" t="s">
        <v>221</v>
      </c>
      <c r="B142" s="79">
        <v>2660</v>
      </c>
      <c r="C142" s="79">
        <v>722</v>
      </c>
      <c r="D142" s="79">
        <v>0</v>
      </c>
      <c r="E142" s="79">
        <v>413</v>
      </c>
      <c r="F142" s="79">
        <v>1165</v>
      </c>
      <c r="G142" s="79">
        <v>287</v>
      </c>
      <c r="H142" s="79">
        <v>444</v>
      </c>
      <c r="I142" s="79">
        <v>0</v>
      </c>
      <c r="J142" s="79">
        <v>241</v>
      </c>
      <c r="K142" s="79">
        <v>1645</v>
      </c>
    </row>
    <row r="143" spans="1:11" ht="16.5" x14ac:dyDescent="0.3">
      <c r="A143" s="75"/>
      <c r="B143" s="75"/>
      <c r="C143" s="75"/>
      <c r="D143" s="75"/>
      <c r="E143" s="75"/>
      <c r="F143" s="75"/>
      <c r="G143" s="75"/>
      <c r="H143" s="75"/>
      <c r="I143" s="75"/>
      <c r="J143" s="75"/>
      <c r="K143" s="75"/>
    </row>
    <row r="144" spans="1:11" ht="82.5" x14ac:dyDescent="0.3">
      <c r="A144" s="78" t="s">
        <v>227</v>
      </c>
      <c r="B144" s="78" t="s">
        <v>185</v>
      </c>
      <c r="C144" s="78" t="s">
        <v>186</v>
      </c>
      <c r="D144" s="78" t="s">
        <v>187</v>
      </c>
      <c r="E144" s="78" t="s">
        <v>188</v>
      </c>
      <c r="F144" s="78" t="s">
        <v>189</v>
      </c>
      <c r="G144" s="78" t="s">
        <v>190</v>
      </c>
      <c r="H144" s="78" t="s">
        <v>191</v>
      </c>
      <c r="I144" s="78" t="s">
        <v>192</v>
      </c>
      <c r="J144" s="78" t="s">
        <v>193</v>
      </c>
      <c r="K144" s="78" t="s">
        <v>194</v>
      </c>
    </row>
    <row r="145" spans="1:11" ht="16.5" x14ac:dyDescent="0.3">
      <c r="A145" s="71" t="s">
        <v>197</v>
      </c>
      <c r="B145" s="79">
        <v>1909</v>
      </c>
      <c r="C145" s="79">
        <v>4274</v>
      </c>
      <c r="D145" s="79">
        <v>37</v>
      </c>
      <c r="E145" s="79">
        <v>1515</v>
      </c>
      <c r="F145" s="79">
        <v>4569</v>
      </c>
      <c r="G145" s="79">
        <v>901</v>
      </c>
      <c r="H145" s="79">
        <v>4041</v>
      </c>
      <c r="I145" s="79">
        <v>0</v>
      </c>
      <c r="J145" s="79">
        <v>2651</v>
      </c>
      <c r="K145" s="79">
        <v>4120</v>
      </c>
    </row>
    <row r="146" spans="1:11" ht="16.5" x14ac:dyDescent="0.3">
      <c r="A146" s="71" t="s">
        <v>198</v>
      </c>
      <c r="B146" s="79">
        <v>859</v>
      </c>
      <c r="C146" s="79">
        <v>788</v>
      </c>
      <c r="D146" s="79">
        <v>0</v>
      </c>
      <c r="E146" s="79">
        <v>160</v>
      </c>
      <c r="F146" s="79">
        <v>277</v>
      </c>
      <c r="G146" s="79">
        <v>335</v>
      </c>
      <c r="H146" s="79">
        <v>487</v>
      </c>
      <c r="I146" s="79">
        <v>0</v>
      </c>
      <c r="J146" s="79">
        <v>293</v>
      </c>
      <c r="K146" s="79">
        <v>900</v>
      </c>
    </row>
    <row r="147" spans="1:11" ht="16.5" x14ac:dyDescent="0.3">
      <c r="A147" s="71" t="s">
        <v>199</v>
      </c>
      <c r="B147" s="79">
        <v>1362</v>
      </c>
      <c r="C147" s="79">
        <v>2462</v>
      </c>
      <c r="D147" s="79">
        <v>70</v>
      </c>
      <c r="E147" s="79">
        <v>263</v>
      </c>
      <c r="F147" s="79">
        <v>1083</v>
      </c>
      <c r="G147" s="79">
        <v>1379</v>
      </c>
      <c r="H147" s="79">
        <v>1771</v>
      </c>
      <c r="I147" s="79">
        <v>0</v>
      </c>
      <c r="J147" s="79">
        <v>632</v>
      </c>
      <c r="K147" s="79">
        <v>2863</v>
      </c>
    </row>
    <row r="148" spans="1:11" ht="16.5" x14ac:dyDescent="0.3">
      <c r="A148" s="71" t="s">
        <v>200</v>
      </c>
      <c r="B148" s="79">
        <v>1264</v>
      </c>
      <c r="C148" s="79">
        <v>1816</v>
      </c>
      <c r="D148" s="79">
        <v>0</v>
      </c>
      <c r="E148" s="79">
        <v>379</v>
      </c>
      <c r="F148" s="79">
        <v>585</v>
      </c>
      <c r="G148" s="79">
        <v>203</v>
      </c>
      <c r="H148" s="79">
        <v>899</v>
      </c>
      <c r="I148" s="79">
        <v>0</v>
      </c>
      <c r="J148" s="79">
        <v>167</v>
      </c>
      <c r="K148" s="79">
        <v>577</v>
      </c>
    </row>
    <row r="149" spans="1:11" ht="16.5" x14ac:dyDescent="0.3">
      <c r="A149" s="71" t="s">
        <v>201</v>
      </c>
      <c r="B149" s="79">
        <v>8843</v>
      </c>
      <c r="C149" s="79">
        <v>25828</v>
      </c>
      <c r="D149" s="79">
        <v>434</v>
      </c>
      <c r="E149" s="79">
        <v>3447</v>
      </c>
      <c r="F149" s="79">
        <v>5407</v>
      </c>
      <c r="G149" s="79">
        <v>9852</v>
      </c>
      <c r="H149" s="79">
        <v>11228</v>
      </c>
      <c r="I149" s="79">
        <v>0</v>
      </c>
      <c r="J149" s="79">
        <v>10573</v>
      </c>
      <c r="K149" s="79">
        <v>24884</v>
      </c>
    </row>
    <row r="150" spans="1:11" ht="16.5" x14ac:dyDescent="0.3">
      <c r="A150" s="71" t="s">
        <v>202</v>
      </c>
      <c r="B150" s="79">
        <v>233</v>
      </c>
      <c r="C150" s="79">
        <v>152</v>
      </c>
      <c r="D150" s="79">
        <v>0</v>
      </c>
      <c r="E150" s="79">
        <v>87</v>
      </c>
      <c r="F150" s="79">
        <v>47</v>
      </c>
      <c r="G150" s="79">
        <v>80</v>
      </c>
      <c r="H150" s="79">
        <v>85</v>
      </c>
      <c r="I150" s="79">
        <v>0</v>
      </c>
      <c r="J150" s="79">
        <v>70</v>
      </c>
      <c r="K150" s="79">
        <v>340</v>
      </c>
    </row>
    <row r="151" spans="1:11" ht="16.5" x14ac:dyDescent="0.3">
      <c r="A151" s="71" t="s">
        <v>203</v>
      </c>
      <c r="B151" s="79">
        <v>463</v>
      </c>
      <c r="C151" s="79">
        <v>1555</v>
      </c>
      <c r="D151" s="79">
        <v>57</v>
      </c>
      <c r="E151" s="79">
        <v>300</v>
      </c>
      <c r="F151" s="79">
        <v>246</v>
      </c>
      <c r="G151" s="79">
        <v>151</v>
      </c>
      <c r="H151" s="79">
        <v>344</v>
      </c>
      <c r="I151" s="79">
        <v>0</v>
      </c>
      <c r="J151" s="79">
        <v>297</v>
      </c>
      <c r="K151" s="79">
        <v>767</v>
      </c>
    </row>
    <row r="152" spans="1:11" ht="16.5" x14ac:dyDescent="0.3">
      <c r="A152" s="71" t="s">
        <v>204</v>
      </c>
      <c r="B152" s="79">
        <v>1099</v>
      </c>
      <c r="C152" s="79">
        <v>2236</v>
      </c>
      <c r="D152" s="79">
        <v>0</v>
      </c>
      <c r="E152" s="79">
        <v>602</v>
      </c>
      <c r="F152" s="79">
        <v>163</v>
      </c>
      <c r="G152" s="79">
        <v>325</v>
      </c>
      <c r="H152" s="79">
        <v>436</v>
      </c>
      <c r="I152" s="79">
        <v>0</v>
      </c>
      <c r="J152" s="79">
        <v>284</v>
      </c>
      <c r="K152" s="79">
        <v>784</v>
      </c>
    </row>
    <row r="153" spans="1:11" ht="16.5" x14ac:dyDescent="0.3">
      <c r="A153" s="71" t="s">
        <v>205</v>
      </c>
      <c r="B153" s="79">
        <v>11781</v>
      </c>
      <c r="C153" s="79">
        <v>18892</v>
      </c>
      <c r="D153" s="79">
        <v>191</v>
      </c>
      <c r="E153" s="79">
        <v>2105</v>
      </c>
      <c r="F153" s="79">
        <v>3236</v>
      </c>
      <c r="G153" s="79">
        <v>4028</v>
      </c>
      <c r="H153" s="79">
        <v>5454</v>
      </c>
      <c r="I153" s="79">
        <v>0</v>
      </c>
      <c r="J153" s="79">
        <v>5634</v>
      </c>
      <c r="K153" s="79">
        <v>11041</v>
      </c>
    </row>
    <row r="154" spans="1:11" ht="16.5" x14ac:dyDescent="0.3">
      <c r="A154" s="71" t="s">
        <v>206</v>
      </c>
      <c r="B154" s="79">
        <v>14072</v>
      </c>
      <c r="C154" s="79">
        <v>13084</v>
      </c>
      <c r="D154" s="79">
        <v>534</v>
      </c>
      <c r="E154" s="79">
        <v>2595</v>
      </c>
      <c r="F154" s="79">
        <v>4835</v>
      </c>
      <c r="G154" s="79">
        <v>2370</v>
      </c>
      <c r="H154" s="79">
        <v>6894</v>
      </c>
      <c r="I154" s="79">
        <v>0</v>
      </c>
      <c r="J154" s="79">
        <v>3862</v>
      </c>
      <c r="K154" s="79">
        <v>8664</v>
      </c>
    </row>
    <row r="155" spans="1:11" ht="16.5" x14ac:dyDescent="0.3">
      <c r="A155" s="71" t="s">
        <v>207</v>
      </c>
      <c r="B155" s="79">
        <v>377</v>
      </c>
      <c r="C155" s="79">
        <v>897</v>
      </c>
      <c r="D155" s="79">
        <v>30</v>
      </c>
      <c r="E155" s="79">
        <v>467</v>
      </c>
      <c r="F155" s="79">
        <v>226</v>
      </c>
      <c r="G155" s="79">
        <v>263</v>
      </c>
      <c r="H155" s="79">
        <v>469</v>
      </c>
      <c r="I155" s="79">
        <v>0</v>
      </c>
      <c r="J155" s="79">
        <v>164</v>
      </c>
      <c r="K155" s="79">
        <v>1142</v>
      </c>
    </row>
    <row r="156" spans="1:11" ht="16.5" x14ac:dyDescent="0.3">
      <c r="A156" s="71" t="s">
        <v>208</v>
      </c>
      <c r="B156" s="79">
        <v>4957</v>
      </c>
      <c r="C156" s="79">
        <v>10987</v>
      </c>
      <c r="D156" s="79">
        <v>1303</v>
      </c>
      <c r="E156" s="79">
        <v>2232</v>
      </c>
      <c r="F156" s="79">
        <v>3224</v>
      </c>
      <c r="G156" s="79">
        <v>7617</v>
      </c>
      <c r="H156" s="79">
        <v>5568</v>
      </c>
      <c r="I156" s="79">
        <v>0</v>
      </c>
      <c r="J156" s="79">
        <v>4185</v>
      </c>
      <c r="K156" s="79">
        <v>7951</v>
      </c>
    </row>
    <row r="157" spans="1:11" ht="16.5" x14ac:dyDescent="0.3">
      <c r="A157" s="71" t="s">
        <v>209</v>
      </c>
      <c r="B157" s="79">
        <v>343</v>
      </c>
      <c r="C157" s="79">
        <v>643</v>
      </c>
      <c r="D157" s="79">
        <v>0</v>
      </c>
      <c r="E157" s="79">
        <v>110</v>
      </c>
      <c r="F157" s="79">
        <v>149</v>
      </c>
      <c r="G157" s="79">
        <v>73</v>
      </c>
      <c r="H157" s="79">
        <v>299</v>
      </c>
      <c r="I157" s="79">
        <v>0</v>
      </c>
      <c r="J157" s="79">
        <v>95</v>
      </c>
      <c r="K157" s="79">
        <v>918</v>
      </c>
    </row>
    <row r="158" spans="1:11" ht="16.5" x14ac:dyDescent="0.3">
      <c r="A158" s="71" t="s">
        <v>210</v>
      </c>
      <c r="B158" s="79">
        <v>870</v>
      </c>
      <c r="C158" s="79">
        <v>1313</v>
      </c>
      <c r="D158" s="79">
        <v>26</v>
      </c>
      <c r="E158" s="79">
        <v>128</v>
      </c>
      <c r="F158" s="79">
        <v>194</v>
      </c>
      <c r="G158" s="79">
        <v>307</v>
      </c>
      <c r="H158" s="79">
        <v>314</v>
      </c>
      <c r="I158" s="79">
        <v>0</v>
      </c>
      <c r="J158" s="79">
        <v>365</v>
      </c>
      <c r="K158" s="79">
        <v>1769</v>
      </c>
    </row>
    <row r="159" spans="1:11" ht="16.5" x14ac:dyDescent="0.3">
      <c r="A159" s="71" t="s">
        <v>211</v>
      </c>
      <c r="B159" s="79">
        <v>208</v>
      </c>
      <c r="C159" s="79">
        <v>269</v>
      </c>
      <c r="D159" s="79">
        <v>42</v>
      </c>
      <c r="E159" s="79">
        <v>267</v>
      </c>
      <c r="F159" s="79">
        <v>367</v>
      </c>
      <c r="G159" s="79">
        <v>708</v>
      </c>
      <c r="H159" s="79">
        <v>228</v>
      </c>
      <c r="I159" s="79">
        <v>0</v>
      </c>
      <c r="J159" s="79">
        <v>247</v>
      </c>
      <c r="K159" s="79">
        <v>553</v>
      </c>
    </row>
    <row r="160" spans="1:11" ht="16.5" x14ac:dyDescent="0.3">
      <c r="A160" s="71" t="s">
        <v>212</v>
      </c>
      <c r="B160" s="79">
        <v>1376</v>
      </c>
      <c r="C160" s="79">
        <v>1996</v>
      </c>
      <c r="D160" s="79">
        <v>74</v>
      </c>
      <c r="E160" s="79">
        <v>303</v>
      </c>
      <c r="F160" s="79">
        <v>276</v>
      </c>
      <c r="G160" s="79">
        <v>513</v>
      </c>
      <c r="H160" s="79">
        <v>467</v>
      </c>
      <c r="I160" s="79">
        <v>0</v>
      </c>
      <c r="J160" s="79">
        <v>368</v>
      </c>
      <c r="K160" s="79">
        <v>1595</v>
      </c>
    </row>
    <row r="161" spans="1:11" ht="16.5" x14ac:dyDescent="0.3">
      <c r="A161" s="71" t="s">
        <v>213</v>
      </c>
      <c r="B161" s="79">
        <v>3359</v>
      </c>
      <c r="C161" s="79">
        <v>5878</v>
      </c>
      <c r="D161" s="79">
        <v>8</v>
      </c>
      <c r="E161" s="79">
        <v>452</v>
      </c>
      <c r="F161" s="79">
        <v>754</v>
      </c>
      <c r="G161" s="79">
        <v>1247</v>
      </c>
      <c r="H161" s="79">
        <v>2652</v>
      </c>
      <c r="I161" s="79">
        <v>0</v>
      </c>
      <c r="J161" s="79">
        <v>3210</v>
      </c>
      <c r="K161" s="79">
        <v>4415</v>
      </c>
    </row>
    <row r="162" spans="1:11" ht="16.5" x14ac:dyDescent="0.3">
      <c r="A162" s="71" t="s">
        <v>214</v>
      </c>
      <c r="B162" s="79">
        <v>964</v>
      </c>
      <c r="C162" s="79">
        <v>1474</v>
      </c>
      <c r="D162" s="79">
        <v>91</v>
      </c>
      <c r="E162" s="79">
        <v>377</v>
      </c>
      <c r="F162" s="79">
        <v>461</v>
      </c>
      <c r="G162" s="79">
        <v>620</v>
      </c>
      <c r="H162" s="79">
        <v>801</v>
      </c>
      <c r="I162" s="79">
        <v>0</v>
      </c>
      <c r="J162" s="79">
        <v>222</v>
      </c>
      <c r="K162" s="79">
        <v>2543</v>
      </c>
    </row>
    <row r="163" spans="1:11" ht="16.5" x14ac:dyDescent="0.3">
      <c r="A163" s="71" t="s">
        <v>215</v>
      </c>
      <c r="B163" s="79">
        <v>7806</v>
      </c>
      <c r="C163" s="79">
        <v>15686</v>
      </c>
      <c r="D163" s="79">
        <v>2093</v>
      </c>
      <c r="E163" s="79">
        <v>2485</v>
      </c>
      <c r="F163" s="79">
        <v>6086</v>
      </c>
      <c r="G163" s="79">
        <v>8493</v>
      </c>
      <c r="H163" s="79">
        <v>11259</v>
      </c>
      <c r="I163" s="79">
        <v>0</v>
      </c>
      <c r="J163" s="79">
        <v>7360</v>
      </c>
      <c r="K163" s="79">
        <v>18677</v>
      </c>
    </row>
    <row r="164" spans="1:11" ht="16.5" x14ac:dyDescent="0.3">
      <c r="A164" s="71" t="s">
        <v>216</v>
      </c>
      <c r="B164" s="79">
        <v>922</v>
      </c>
      <c r="C164" s="79">
        <v>1031</v>
      </c>
      <c r="D164" s="79">
        <v>9</v>
      </c>
      <c r="E164" s="79">
        <v>223</v>
      </c>
      <c r="F164" s="79">
        <v>642</v>
      </c>
      <c r="G164" s="79">
        <v>478</v>
      </c>
      <c r="H164" s="79">
        <v>641</v>
      </c>
      <c r="I164" s="79">
        <v>0</v>
      </c>
      <c r="J164" s="79">
        <v>241</v>
      </c>
      <c r="K164" s="79">
        <v>1300</v>
      </c>
    </row>
    <row r="165" spans="1:11" ht="16.5" x14ac:dyDescent="0.3">
      <c r="A165" s="71" t="s">
        <v>217</v>
      </c>
      <c r="B165" s="79">
        <v>1075</v>
      </c>
      <c r="C165" s="79">
        <v>2202</v>
      </c>
      <c r="D165" s="79">
        <v>46</v>
      </c>
      <c r="E165" s="79">
        <v>494</v>
      </c>
      <c r="F165" s="79">
        <v>346</v>
      </c>
      <c r="G165" s="79">
        <v>708</v>
      </c>
      <c r="H165" s="79">
        <v>1008</v>
      </c>
      <c r="I165" s="79">
        <v>0</v>
      </c>
      <c r="J165" s="79">
        <v>285</v>
      </c>
      <c r="K165" s="79">
        <v>2441</v>
      </c>
    </row>
    <row r="166" spans="1:11" ht="16.5" x14ac:dyDescent="0.3">
      <c r="A166" s="71" t="s">
        <v>218</v>
      </c>
      <c r="B166" s="79">
        <v>963</v>
      </c>
      <c r="C166" s="79">
        <v>398</v>
      </c>
      <c r="D166" s="79">
        <v>0</v>
      </c>
      <c r="E166" s="79">
        <v>473</v>
      </c>
      <c r="F166" s="79">
        <v>123</v>
      </c>
      <c r="G166" s="79">
        <v>537</v>
      </c>
      <c r="H166" s="79">
        <v>354</v>
      </c>
      <c r="I166" s="79">
        <v>0</v>
      </c>
      <c r="J166" s="79">
        <v>298</v>
      </c>
      <c r="K166" s="79">
        <v>1436</v>
      </c>
    </row>
    <row r="167" spans="1:11" ht="16.5" x14ac:dyDescent="0.3">
      <c r="A167" s="71" t="s">
        <v>219</v>
      </c>
      <c r="B167" s="79">
        <v>1140</v>
      </c>
      <c r="C167" s="79">
        <v>1132</v>
      </c>
      <c r="D167" s="79">
        <v>0</v>
      </c>
      <c r="E167" s="79">
        <v>129</v>
      </c>
      <c r="F167" s="79">
        <v>232</v>
      </c>
      <c r="G167" s="79">
        <v>962</v>
      </c>
      <c r="H167" s="79">
        <v>683</v>
      </c>
      <c r="I167" s="79">
        <v>0</v>
      </c>
      <c r="J167" s="79">
        <v>443</v>
      </c>
      <c r="K167" s="79">
        <v>2052</v>
      </c>
    </row>
    <row r="168" spans="1:11" ht="16.5" x14ac:dyDescent="0.3">
      <c r="A168" s="71" t="s">
        <v>220</v>
      </c>
      <c r="B168" s="79">
        <v>2667</v>
      </c>
      <c r="C168" s="79">
        <v>1726</v>
      </c>
      <c r="D168" s="79">
        <v>0</v>
      </c>
      <c r="E168" s="79">
        <v>700</v>
      </c>
      <c r="F168" s="79">
        <v>1073</v>
      </c>
      <c r="G168" s="79">
        <v>703</v>
      </c>
      <c r="H168" s="79">
        <v>939</v>
      </c>
      <c r="I168" s="79">
        <v>0</v>
      </c>
      <c r="J168" s="79">
        <v>732</v>
      </c>
      <c r="K168" s="79">
        <v>2165</v>
      </c>
    </row>
    <row r="169" spans="1:11" ht="16.5" x14ac:dyDescent="0.3">
      <c r="A169" s="71" t="s">
        <v>221</v>
      </c>
      <c r="B169" s="79">
        <v>1789</v>
      </c>
      <c r="C169" s="79">
        <v>3824</v>
      </c>
      <c r="D169" s="79">
        <v>84</v>
      </c>
      <c r="E169" s="79">
        <v>457</v>
      </c>
      <c r="F169" s="79">
        <v>989</v>
      </c>
      <c r="G169" s="79">
        <v>848</v>
      </c>
      <c r="H169" s="79">
        <v>874</v>
      </c>
      <c r="I169" s="79">
        <v>0</v>
      </c>
      <c r="J169" s="79">
        <v>785</v>
      </c>
      <c r="K169" s="79">
        <v>3207</v>
      </c>
    </row>
    <row r="170" spans="1:11" ht="16.5" x14ac:dyDescent="0.3">
      <c r="A170" s="75"/>
      <c r="B170" s="75"/>
      <c r="C170" s="75"/>
      <c r="D170" s="75"/>
      <c r="E170" s="75"/>
      <c r="F170" s="75"/>
      <c r="G170" s="75"/>
      <c r="H170" s="75"/>
      <c r="I170" s="75"/>
      <c r="J170" s="75"/>
      <c r="K170" s="75"/>
    </row>
    <row r="171" spans="1:11" ht="82.5" x14ac:dyDescent="0.3">
      <c r="A171" s="78" t="s">
        <v>228</v>
      </c>
      <c r="B171" s="78" t="s">
        <v>185</v>
      </c>
      <c r="C171" s="78" t="s">
        <v>186</v>
      </c>
      <c r="D171" s="78" t="s">
        <v>187</v>
      </c>
      <c r="E171" s="78" t="s">
        <v>188</v>
      </c>
      <c r="F171" s="78" t="s">
        <v>189</v>
      </c>
      <c r="G171" s="78" t="s">
        <v>190</v>
      </c>
      <c r="H171" s="78" t="s">
        <v>191</v>
      </c>
      <c r="I171" s="78" t="s">
        <v>192</v>
      </c>
      <c r="J171" s="78" t="s">
        <v>193</v>
      </c>
      <c r="K171" s="78" t="s">
        <v>194</v>
      </c>
    </row>
    <row r="172" spans="1:11" ht="16.5" x14ac:dyDescent="0.3">
      <c r="A172" s="71" t="s">
        <v>197</v>
      </c>
      <c r="B172" s="79">
        <v>589</v>
      </c>
      <c r="C172" s="79">
        <v>1094</v>
      </c>
      <c r="D172" s="79">
        <v>0</v>
      </c>
      <c r="E172" s="79">
        <v>92</v>
      </c>
      <c r="F172" s="79">
        <v>261</v>
      </c>
      <c r="G172" s="79">
        <v>137</v>
      </c>
      <c r="H172" s="79">
        <v>506</v>
      </c>
      <c r="I172" s="79">
        <v>0</v>
      </c>
      <c r="J172" s="79">
        <v>1101</v>
      </c>
      <c r="K172" s="79">
        <v>1086</v>
      </c>
    </row>
    <row r="173" spans="1:11" ht="16.5" x14ac:dyDescent="0.3">
      <c r="A173" s="71" t="s">
        <v>198</v>
      </c>
      <c r="B173" s="79">
        <v>1581</v>
      </c>
      <c r="C173" s="79">
        <v>1592</v>
      </c>
      <c r="D173" s="79">
        <v>0</v>
      </c>
      <c r="E173" s="79">
        <v>104</v>
      </c>
      <c r="F173" s="79">
        <v>0</v>
      </c>
      <c r="G173" s="79">
        <v>1366</v>
      </c>
      <c r="H173" s="79">
        <v>1598</v>
      </c>
      <c r="I173" s="79">
        <v>0</v>
      </c>
      <c r="J173" s="79">
        <v>928</v>
      </c>
      <c r="K173" s="79">
        <v>5623</v>
      </c>
    </row>
    <row r="174" spans="1:11" ht="16.5" x14ac:dyDescent="0.3">
      <c r="A174" s="71" t="s">
        <v>199</v>
      </c>
      <c r="B174" s="79">
        <v>520</v>
      </c>
      <c r="C174" s="79">
        <v>1542</v>
      </c>
      <c r="D174" s="79">
        <v>0</v>
      </c>
      <c r="E174" s="79">
        <v>110</v>
      </c>
      <c r="F174" s="79">
        <v>326</v>
      </c>
      <c r="G174" s="79">
        <v>1755</v>
      </c>
      <c r="H174" s="79">
        <v>588</v>
      </c>
      <c r="I174" s="79">
        <v>0</v>
      </c>
      <c r="J174" s="79">
        <v>762</v>
      </c>
      <c r="K174" s="79">
        <v>3912</v>
      </c>
    </row>
    <row r="175" spans="1:11" ht="16.5" x14ac:dyDescent="0.3">
      <c r="A175" s="71" t="s">
        <v>200</v>
      </c>
      <c r="B175" s="79">
        <v>396</v>
      </c>
      <c r="C175" s="79">
        <v>339</v>
      </c>
      <c r="D175" s="79">
        <v>0</v>
      </c>
      <c r="E175" s="79">
        <v>29</v>
      </c>
      <c r="F175" s="79">
        <v>55</v>
      </c>
      <c r="G175" s="79">
        <v>22</v>
      </c>
      <c r="H175" s="79">
        <v>64</v>
      </c>
      <c r="I175" s="79">
        <v>0</v>
      </c>
      <c r="J175" s="79">
        <v>43</v>
      </c>
      <c r="K175" s="79">
        <v>213</v>
      </c>
    </row>
    <row r="176" spans="1:11" ht="16.5" x14ac:dyDescent="0.3">
      <c r="A176" s="71" t="s">
        <v>201</v>
      </c>
      <c r="B176" s="79">
        <v>2864</v>
      </c>
      <c r="C176" s="79">
        <v>12400</v>
      </c>
      <c r="D176" s="79">
        <v>97</v>
      </c>
      <c r="E176" s="79">
        <v>737</v>
      </c>
      <c r="F176" s="79">
        <v>1251</v>
      </c>
      <c r="G176" s="79">
        <v>4265</v>
      </c>
      <c r="H176" s="79">
        <v>3555</v>
      </c>
      <c r="I176" s="79">
        <v>0</v>
      </c>
      <c r="J176" s="79">
        <v>6349</v>
      </c>
      <c r="K176" s="79">
        <v>14050</v>
      </c>
    </row>
    <row r="177" spans="1:11" ht="16.5" x14ac:dyDescent="0.3">
      <c r="A177" s="71" t="s">
        <v>202</v>
      </c>
      <c r="B177" s="79">
        <v>289</v>
      </c>
      <c r="C177" s="79">
        <v>314</v>
      </c>
      <c r="D177" s="79">
        <v>0</v>
      </c>
      <c r="E177" s="79">
        <v>0</v>
      </c>
      <c r="F177" s="79">
        <v>0</v>
      </c>
      <c r="G177" s="79">
        <v>229</v>
      </c>
      <c r="H177" s="79">
        <v>139</v>
      </c>
      <c r="I177" s="79">
        <v>0</v>
      </c>
      <c r="J177" s="79">
        <v>198</v>
      </c>
      <c r="K177" s="79">
        <v>752</v>
      </c>
    </row>
    <row r="178" spans="1:11" ht="16.5" x14ac:dyDescent="0.3">
      <c r="A178" s="71" t="s">
        <v>203</v>
      </c>
      <c r="B178" s="79">
        <v>142</v>
      </c>
      <c r="C178" s="79">
        <v>535</v>
      </c>
      <c r="D178" s="79">
        <v>0</v>
      </c>
      <c r="E178" s="79">
        <v>0</v>
      </c>
      <c r="F178" s="79">
        <v>0</v>
      </c>
      <c r="G178" s="79">
        <v>0</v>
      </c>
      <c r="H178" s="79">
        <v>24</v>
      </c>
      <c r="I178" s="79">
        <v>0</v>
      </c>
      <c r="J178" s="79">
        <v>26</v>
      </c>
      <c r="K178" s="79">
        <v>165</v>
      </c>
    </row>
    <row r="179" spans="1:11" ht="16.5" x14ac:dyDescent="0.3">
      <c r="A179" s="71" t="s">
        <v>204</v>
      </c>
      <c r="B179" s="79">
        <v>2943</v>
      </c>
      <c r="C179" s="79">
        <v>5290</v>
      </c>
      <c r="D179" s="79">
        <v>0</v>
      </c>
      <c r="E179" s="79">
        <v>159</v>
      </c>
      <c r="F179" s="79">
        <v>0</v>
      </c>
      <c r="G179" s="79">
        <v>1041</v>
      </c>
      <c r="H179" s="79">
        <v>110</v>
      </c>
      <c r="I179" s="79">
        <v>0</v>
      </c>
      <c r="J179" s="79">
        <v>746</v>
      </c>
      <c r="K179" s="79">
        <v>1718</v>
      </c>
    </row>
    <row r="180" spans="1:11" ht="16.5" x14ac:dyDescent="0.3">
      <c r="A180" s="71" t="s">
        <v>205</v>
      </c>
      <c r="B180" s="79">
        <v>27323</v>
      </c>
      <c r="C180" s="79">
        <v>28162</v>
      </c>
      <c r="D180" s="79">
        <v>0</v>
      </c>
      <c r="E180" s="79">
        <v>938</v>
      </c>
      <c r="F180" s="79">
        <v>2242</v>
      </c>
      <c r="G180" s="79">
        <v>9578</v>
      </c>
      <c r="H180" s="79">
        <v>5860</v>
      </c>
      <c r="I180" s="79">
        <v>0</v>
      </c>
      <c r="J180" s="79">
        <v>11674</v>
      </c>
      <c r="K180" s="79">
        <v>27666</v>
      </c>
    </row>
    <row r="181" spans="1:11" ht="16.5" x14ac:dyDescent="0.3">
      <c r="A181" s="71" t="s">
        <v>206</v>
      </c>
      <c r="B181" s="79">
        <v>8318</v>
      </c>
      <c r="C181" s="79">
        <v>7467</v>
      </c>
      <c r="D181" s="79">
        <v>118</v>
      </c>
      <c r="E181" s="79">
        <v>362</v>
      </c>
      <c r="F181" s="79">
        <v>1130</v>
      </c>
      <c r="G181" s="79">
        <v>1563</v>
      </c>
      <c r="H181" s="79">
        <v>2634</v>
      </c>
      <c r="I181" s="79">
        <v>0</v>
      </c>
      <c r="J181" s="79">
        <v>2476</v>
      </c>
      <c r="K181" s="79">
        <v>5681</v>
      </c>
    </row>
    <row r="182" spans="1:11" ht="16.5" x14ac:dyDescent="0.3">
      <c r="A182" s="71" t="s">
        <v>207</v>
      </c>
      <c r="B182" s="79">
        <v>631</v>
      </c>
      <c r="C182" s="79">
        <v>987</v>
      </c>
      <c r="D182" s="79">
        <v>0</v>
      </c>
      <c r="E182" s="79">
        <v>101</v>
      </c>
      <c r="F182" s="79">
        <v>142</v>
      </c>
      <c r="G182" s="79">
        <v>633</v>
      </c>
      <c r="H182" s="79">
        <v>365</v>
      </c>
      <c r="I182" s="79">
        <v>0</v>
      </c>
      <c r="J182" s="79">
        <v>490</v>
      </c>
      <c r="K182" s="79">
        <v>1528</v>
      </c>
    </row>
    <row r="183" spans="1:11" ht="16.5" x14ac:dyDescent="0.3">
      <c r="A183" s="71" t="s">
        <v>208</v>
      </c>
      <c r="B183" s="79">
        <v>4489</v>
      </c>
      <c r="C183" s="79">
        <v>8047</v>
      </c>
      <c r="D183" s="79">
        <v>487</v>
      </c>
      <c r="E183" s="79">
        <v>603</v>
      </c>
      <c r="F183" s="79">
        <v>552</v>
      </c>
      <c r="G183" s="79">
        <v>4117</v>
      </c>
      <c r="H183" s="79">
        <v>2211</v>
      </c>
      <c r="I183" s="79">
        <v>0</v>
      </c>
      <c r="J183" s="79">
        <v>2221</v>
      </c>
      <c r="K183" s="79">
        <v>5508</v>
      </c>
    </row>
    <row r="184" spans="1:11" ht="16.5" x14ac:dyDescent="0.3">
      <c r="A184" s="71" t="s">
        <v>209</v>
      </c>
      <c r="B184" s="79">
        <v>817</v>
      </c>
      <c r="C184" s="79">
        <v>2011</v>
      </c>
      <c r="D184" s="79">
        <v>0</v>
      </c>
      <c r="E184" s="79">
        <v>22</v>
      </c>
      <c r="F184" s="79">
        <v>620</v>
      </c>
      <c r="G184" s="79">
        <v>294</v>
      </c>
      <c r="H184" s="79">
        <v>441</v>
      </c>
      <c r="I184" s="79">
        <v>0</v>
      </c>
      <c r="J184" s="79">
        <v>735</v>
      </c>
      <c r="K184" s="79">
        <v>3067</v>
      </c>
    </row>
    <row r="185" spans="1:11" ht="16.5" x14ac:dyDescent="0.3">
      <c r="A185" s="71" t="s">
        <v>210</v>
      </c>
      <c r="B185" s="79">
        <v>3143</v>
      </c>
      <c r="C185" s="79">
        <v>9007</v>
      </c>
      <c r="D185" s="79">
        <v>0</v>
      </c>
      <c r="E185" s="79">
        <v>37</v>
      </c>
      <c r="F185" s="79">
        <v>590</v>
      </c>
      <c r="G185" s="79">
        <v>1879</v>
      </c>
      <c r="H185" s="79">
        <v>1109</v>
      </c>
      <c r="I185" s="79">
        <v>0</v>
      </c>
      <c r="J185" s="79">
        <v>3150</v>
      </c>
      <c r="K185" s="79">
        <v>11112</v>
      </c>
    </row>
    <row r="186" spans="1:11" ht="16.5" x14ac:dyDescent="0.3">
      <c r="A186" s="71" t="s">
        <v>211</v>
      </c>
      <c r="B186" s="79">
        <v>135</v>
      </c>
      <c r="C186" s="79">
        <v>371</v>
      </c>
      <c r="D186" s="79">
        <v>0</v>
      </c>
      <c r="E186" s="79">
        <v>10</v>
      </c>
      <c r="F186" s="79">
        <v>68</v>
      </c>
      <c r="G186" s="79">
        <v>354</v>
      </c>
      <c r="H186" s="79">
        <v>145</v>
      </c>
      <c r="I186" s="79">
        <v>0</v>
      </c>
      <c r="J186" s="79">
        <v>133</v>
      </c>
      <c r="K186" s="79">
        <v>395</v>
      </c>
    </row>
    <row r="187" spans="1:11" ht="16.5" x14ac:dyDescent="0.3">
      <c r="A187" s="71" t="s">
        <v>212</v>
      </c>
      <c r="B187" s="79">
        <v>1200</v>
      </c>
      <c r="C187" s="79">
        <v>1722</v>
      </c>
      <c r="D187" s="79">
        <v>23</v>
      </c>
      <c r="E187" s="79">
        <v>87</v>
      </c>
      <c r="F187" s="79">
        <v>238</v>
      </c>
      <c r="G187" s="79">
        <v>1379</v>
      </c>
      <c r="H187" s="79">
        <v>110</v>
      </c>
      <c r="I187" s="79">
        <v>0</v>
      </c>
      <c r="J187" s="79">
        <v>1143</v>
      </c>
      <c r="K187" s="79">
        <v>3870</v>
      </c>
    </row>
    <row r="188" spans="1:11" ht="16.5" x14ac:dyDescent="0.3">
      <c r="A188" s="71" t="s">
        <v>213</v>
      </c>
      <c r="B188" s="79">
        <v>2577</v>
      </c>
      <c r="C188" s="79">
        <v>2303</v>
      </c>
      <c r="D188" s="79">
        <v>0</v>
      </c>
      <c r="E188" s="79">
        <v>163</v>
      </c>
      <c r="F188" s="79">
        <v>221</v>
      </c>
      <c r="G188" s="79">
        <v>606</v>
      </c>
      <c r="H188" s="79">
        <v>430</v>
      </c>
      <c r="I188" s="79">
        <v>0</v>
      </c>
      <c r="J188" s="79">
        <v>1835</v>
      </c>
      <c r="K188" s="79">
        <v>2486</v>
      </c>
    </row>
    <row r="189" spans="1:11" ht="16.5" x14ac:dyDescent="0.3">
      <c r="A189" s="71" t="s">
        <v>214</v>
      </c>
      <c r="B189" s="79">
        <v>463</v>
      </c>
      <c r="C189" s="79">
        <v>711</v>
      </c>
      <c r="D189" s="79">
        <v>10</v>
      </c>
      <c r="E189" s="79">
        <v>132</v>
      </c>
      <c r="F189" s="79">
        <v>117</v>
      </c>
      <c r="G189" s="79">
        <v>841</v>
      </c>
      <c r="H189" s="79">
        <v>418</v>
      </c>
      <c r="I189" s="79">
        <v>0</v>
      </c>
      <c r="J189" s="79">
        <v>158</v>
      </c>
      <c r="K189" s="79">
        <v>1835</v>
      </c>
    </row>
    <row r="190" spans="1:11" ht="16.5" x14ac:dyDescent="0.3">
      <c r="A190" s="71" t="s">
        <v>215</v>
      </c>
      <c r="B190" s="79">
        <v>12571</v>
      </c>
      <c r="C190" s="79">
        <v>30386</v>
      </c>
      <c r="D190" s="79">
        <v>579</v>
      </c>
      <c r="E190" s="79">
        <v>1549</v>
      </c>
      <c r="F190" s="79">
        <v>2121</v>
      </c>
      <c r="G190" s="79">
        <v>25281</v>
      </c>
      <c r="H190" s="79">
        <v>12200</v>
      </c>
      <c r="I190" s="79">
        <v>0</v>
      </c>
      <c r="J190" s="79">
        <v>27385</v>
      </c>
      <c r="K190" s="79">
        <v>61907</v>
      </c>
    </row>
    <row r="191" spans="1:11" ht="16.5" x14ac:dyDescent="0.3">
      <c r="A191" s="71" t="s">
        <v>216</v>
      </c>
      <c r="B191" s="79">
        <v>2528</v>
      </c>
      <c r="C191" s="79">
        <v>3045</v>
      </c>
      <c r="D191" s="79">
        <v>0</v>
      </c>
      <c r="E191" s="79">
        <v>26</v>
      </c>
      <c r="F191" s="79">
        <v>295</v>
      </c>
      <c r="G191" s="79">
        <v>1127</v>
      </c>
      <c r="H191" s="79">
        <v>1300</v>
      </c>
      <c r="I191" s="79">
        <v>0</v>
      </c>
      <c r="J191" s="79">
        <v>1211</v>
      </c>
      <c r="K191" s="79">
        <v>5384</v>
      </c>
    </row>
    <row r="192" spans="1:11" ht="16.5" x14ac:dyDescent="0.3">
      <c r="A192" s="71" t="s">
        <v>217</v>
      </c>
      <c r="B192" s="79">
        <v>1387</v>
      </c>
      <c r="C192" s="79">
        <v>6591</v>
      </c>
      <c r="D192" s="79">
        <v>0</v>
      </c>
      <c r="E192" s="79">
        <v>40</v>
      </c>
      <c r="F192" s="79">
        <v>132</v>
      </c>
      <c r="G192" s="79">
        <v>2428</v>
      </c>
      <c r="H192" s="79">
        <v>2792</v>
      </c>
      <c r="I192" s="79">
        <v>0</v>
      </c>
      <c r="J192" s="79">
        <v>890</v>
      </c>
      <c r="K192" s="79">
        <v>9708</v>
      </c>
    </row>
    <row r="193" spans="1:11" ht="16.5" x14ac:dyDescent="0.3">
      <c r="A193" s="71" t="s">
        <v>218</v>
      </c>
      <c r="B193" s="79">
        <v>1833</v>
      </c>
      <c r="C193" s="79">
        <v>1304</v>
      </c>
      <c r="D193" s="79">
        <v>0</v>
      </c>
      <c r="E193" s="79">
        <v>341</v>
      </c>
      <c r="F193" s="79">
        <v>129</v>
      </c>
      <c r="G193" s="79">
        <v>1594</v>
      </c>
      <c r="H193" s="79">
        <v>534</v>
      </c>
      <c r="I193" s="79">
        <v>0</v>
      </c>
      <c r="J193" s="79">
        <v>1663</v>
      </c>
      <c r="K193" s="79">
        <v>7275</v>
      </c>
    </row>
    <row r="194" spans="1:11" ht="16.5" x14ac:dyDescent="0.3">
      <c r="A194" s="71" t="s">
        <v>219</v>
      </c>
      <c r="B194" s="79">
        <v>1627</v>
      </c>
      <c r="C194" s="79">
        <v>1729</v>
      </c>
      <c r="D194" s="79">
        <v>0</v>
      </c>
      <c r="E194" s="79">
        <v>82</v>
      </c>
      <c r="F194" s="79">
        <v>97</v>
      </c>
      <c r="G194" s="79">
        <v>4155</v>
      </c>
      <c r="H194" s="79">
        <v>732</v>
      </c>
      <c r="I194" s="79">
        <v>0</v>
      </c>
      <c r="J194" s="79">
        <v>1958</v>
      </c>
      <c r="K194" s="79">
        <v>7122</v>
      </c>
    </row>
    <row r="195" spans="1:11" ht="16.5" x14ac:dyDescent="0.3">
      <c r="A195" s="71" t="s">
        <v>220</v>
      </c>
      <c r="B195" s="79">
        <v>935</v>
      </c>
      <c r="C195" s="79">
        <v>1476</v>
      </c>
      <c r="D195" s="79">
        <v>0</v>
      </c>
      <c r="E195" s="79">
        <v>467</v>
      </c>
      <c r="F195" s="79">
        <v>403</v>
      </c>
      <c r="G195" s="79">
        <v>420</v>
      </c>
      <c r="H195" s="79">
        <v>507</v>
      </c>
      <c r="I195" s="79">
        <v>0</v>
      </c>
      <c r="J195" s="79">
        <v>342</v>
      </c>
      <c r="K195" s="79">
        <v>1262</v>
      </c>
    </row>
    <row r="196" spans="1:11" ht="16.5" x14ac:dyDescent="0.3">
      <c r="A196" s="71" t="s">
        <v>221</v>
      </c>
      <c r="B196" s="79">
        <v>343</v>
      </c>
      <c r="C196" s="79">
        <v>2455</v>
      </c>
      <c r="D196" s="79">
        <v>0</v>
      </c>
      <c r="E196" s="79">
        <v>85</v>
      </c>
      <c r="F196" s="79">
        <v>152</v>
      </c>
      <c r="G196" s="79">
        <v>324</v>
      </c>
      <c r="H196" s="79">
        <v>391</v>
      </c>
      <c r="I196" s="79">
        <v>0</v>
      </c>
      <c r="J196" s="79">
        <v>468</v>
      </c>
      <c r="K196" s="79">
        <v>2202</v>
      </c>
    </row>
    <row r="197" spans="1:11" ht="16.5" x14ac:dyDescent="0.3">
      <c r="A197" s="75"/>
      <c r="B197" s="75"/>
      <c r="C197" s="75"/>
      <c r="D197" s="75"/>
      <c r="E197" s="75"/>
      <c r="F197" s="75"/>
      <c r="G197" s="75"/>
      <c r="H197" s="75"/>
      <c r="I197" s="75"/>
      <c r="J197" s="75"/>
      <c r="K197" s="75"/>
    </row>
  </sheetData>
  <sortState xmlns:xlrd2="http://schemas.microsoft.com/office/spreadsheetml/2017/richdata2" ref="A95:E120">
    <sortCondition ref="A95"/>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showGridLines="0" workbookViewId="0">
      <selection activeCell="B3" sqref="B3"/>
    </sheetView>
  </sheetViews>
  <sheetFormatPr baseColWidth="10" defaultColWidth="11.5546875" defaultRowHeight="15.75" x14ac:dyDescent="0.3"/>
  <cols>
    <col min="1" max="1" width="29.6640625" customWidth="1"/>
    <col min="2" max="3" width="16.44140625" customWidth="1"/>
    <col min="4" max="4" width="13" customWidth="1"/>
  </cols>
  <sheetData>
    <row r="1" spans="1:3" ht="27" x14ac:dyDescent="0.45">
      <c r="A1" s="13" t="s">
        <v>4</v>
      </c>
      <c r="B1" s="35"/>
    </row>
    <row r="2" spans="1:3" ht="33" x14ac:dyDescent="0.35">
      <c r="A2" s="14" t="s">
        <v>37</v>
      </c>
      <c r="B2" s="15" t="s">
        <v>64</v>
      </c>
      <c r="C2" s="15" t="s">
        <v>43</v>
      </c>
    </row>
    <row r="3" spans="1:3" x14ac:dyDescent="0.3">
      <c r="A3" s="47" t="s">
        <v>44</v>
      </c>
      <c r="B3" s="27"/>
      <c r="C3" s="27"/>
    </row>
    <row r="4" spans="1:3" x14ac:dyDescent="0.3">
      <c r="A4" s="47" t="s">
        <v>45</v>
      </c>
      <c r="B4" s="27"/>
      <c r="C4" s="27"/>
    </row>
    <row r="5" spans="1:3" x14ac:dyDescent="0.3">
      <c r="A5" s="47" t="s">
        <v>28</v>
      </c>
      <c r="B5" s="27"/>
      <c r="C5" s="27"/>
    </row>
    <row r="6" spans="1:3" x14ac:dyDescent="0.3">
      <c r="A6" s="47" t="s">
        <v>8</v>
      </c>
      <c r="B6" s="27"/>
      <c r="C6" s="27"/>
    </row>
    <row r="7" spans="1:3" x14ac:dyDescent="0.3">
      <c r="A7" s="47" t="s">
        <v>6</v>
      </c>
      <c r="B7" s="27"/>
      <c r="C7" s="27"/>
    </row>
    <row r="8" spans="1:3" x14ac:dyDescent="0.3">
      <c r="A8" s="47" t="s">
        <v>35</v>
      </c>
      <c r="B8" s="27"/>
      <c r="C8" s="27"/>
    </row>
    <row r="9" spans="1:3" x14ac:dyDescent="0.3">
      <c r="A9" s="47" t="s">
        <v>34</v>
      </c>
      <c r="B9" s="27"/>
      <c r="C9" s="27"/>
    </row>
    <row r="10" spans="1:3" x14ac:dyDescent="0.3">
      <c r="A10" s="47" t="s">
        <v>36</v>
      </c>
      <c r="B10" s="27"/>
      <c r="C10" s="27"/>
    </row>
    <row r="11" spans="1:3" x14ac:dyDescent="0.3">
      <c r="A11" s="47" t="s">
        <v>65</v>
      </c>
      <c r="B11" s="27"/>
      <c r="C11" s="27"/>
    </row>
    <row r="12" spans="1:3" x14ac:dyDescent="0.3">
      <c r="A12" s="47" t="s">
        <v>31</v>
      </c>
      <c r="B12" s="27"/>
      <c r="C12" s="27"/>
    </row>
    <row r="13" spans="1:3" x14ac:dyDescent="0.3">
      <c r="A13" s="47" t="s">
        <v>32</v>
      </c>
      <c r="B13" s="27"/>
      <c r="C13" s="27"/>
    </row>
    <row r="14" spans="1:3" x14ac:dyDescent="0.3">
      <c r="A14" s="47" t="s">
        <v>7</v>
      </c>
      <c r="B14" s="27"/>
      <c r="C14" s="27"/>
    </row>
    <row r="15" spans="1:3" x14ac:dyDescent="0.3">
      <c r="A15" s="47" t="s">
        <v>10</v>
      </c>
      <c r="B15" s="27"/>
      <c r="C15" s="27"/>
    </row>
    <row r="16" spans="1:3" x14ac:dyDescent="0.3">
      <c r="A16" s="47" t="s">
        <v>11</v>
      </c>
      <c r="B16" s="27"/>
      <c r="C16" s="27"/>
    </row>
    <row r="17" spans="1:3" x14ac:dyDescent="0.3">
      <c r="A17" s="47" t="s">
        <v>5</v>
      </c>
      <c r="B17" s="27"/>
      <c r="C17" s="27"/>
    </row>
    <row r="18" spans="1:3" x14ac:dyDescent="0.3">
      <c r="A18" s="47" t="s">
        <v>12</v>
      </c>
      <c r="B18" s="27"/>
      <c r="C18" s="27"/>
    </row>
    <row r="19" spans="1:3" x14ac:dyDescent="0.3">
      <c r="A19" s="47" t="s">
        <v>13</v>
      </c>
      <c r="B19" s="27"/>
      <c r="C19" s="27"/>
    </row>
    <row r="20" spans="1:3" x14ac:dyDescent="0.3">
      <c r="A20" s="47" t="s">
        <v>9</v>
      </c>
      <c r="B20" s="27"/>
      <c r="C20" s="27"/>
    </row>
    <row r="21" spans="1:3" x14ac:dyDescent="0.3">
      <c r="A21" s="47" t="s">
        <v>14</v>
      </c>
      <c r="B21" s="27"/>
      <c r="C21" s="27"/>
    </row>
    <row r="22" spans="1:3" x14ac:dyDescent="0.3">
      <c r="A22" s="47" t="s">
        <v>15</v>
      </c>
      <c r="B22" s="27"/>
      <c r="C22" s="27"/>
    </row>
    <row r="23" spans="1:3" x14ac:dyDescent="0.3">
      <c r="A23" s="47" t="s">
        <v>16</v>
      </c>
      <c r="B23" s="27"/>
      <c r="C23" s="27"/>
    </row>
    <row r="24" spans="1:3" x14ac:dyDescent="0.3">
      <c r="A24" s="47" t="s">
        <v>20</v>
      </c>
      <c r="B24" s="27"/>
      <c r="C24" s="27"/>
    </row>
    <row r="25" spans="1:3" x14ac:dyDescent="0.3">
      <c r="A25" s="47" t="s">
        <v>33</v>
      </c>
      <c r="B25" s="27"/>
      <c r="C25" s="27"/>
    </row>
    <row r="26" spans="1:3" x14ac:dyDescent="0.3">
      <c r="A26" s="47" t="s">
        <v>24</v>
      </c>
      <c r="B26" s="27"/>
      <c r="C26" s="27"/>
    </row>
    <row r="27" spans="1:3" x14ac:dyDescent="0.3">
      <c r="A27" s="47" t="s">
        <v>23</v>
      </c>
      <c r="B27" s="27"/>
      <c r="C27" s="27"/>
    </row>
    <row r="28" spans="1:3" x14ac:dyDescent="0.3">
      <c r="A28" s="47" t="s">
        <v>17</v>
      </c>
      <c r="B28" s="27"/>
      <c r="C28" s="27"/>
    </row>
    <row r="29" spans="1:3" x14ac:dyDescent="0.3">
      <c r="A29" s="47" t="s">
        <v>22</v>
      </c>
      <c r="B29" s="27"/>
      <c r="C29" s="27"/>
    </row>
    <row r="30" spans="1:3" x14ac:dyDescent="0.3">
      <c r="A30" s="47" t="s">
        <v>19</v>
      </c>
      <c r="B30" s="27"/>
      <c r="C30" s="27"/>
    </row>
    <row r="31" spans="1:3" x14ac:dyDescent="0.3">
      <c r="A31" s="47" t="s">
        <v>18</v>
      </c>
      <c r="B31" s="27"/>
      <c r="C31" s="27"/>
    </row>
    <row r="32" spans="1:3" x14ac:dyDescent="0.3">
      <c r="A32" s="47" t="s">
        <v>29</v>
      </c>
      <c r="B32" s="27"/>
      <c r="C32" s="27"/>
    </row>
    <row r="33" spans="1:3" x14ac:dyDescent="0.3">
      <c r="A33" s="47" t="s">
        <v>26</v>
      </c>
      <c r="B33" s="27"/>
      <c r="C33" s="27"/>
    </row>
    <row r="34" spans="1:3" x14ac:dyDescent="0.3">
      <c r="A34" s="47" t="s">
        <v>25</v>
      </c>
      <c r="B34" s="27"/>
      <c r="C34" s="27"/>
    </row>
    <row r="35" spans="1:3" x14ac:dyDescent="0.3">
      <c r="A35" s="47" t="s">
        <v>27</v>
      </c>
      <c r="B35" s="27"/>
      <c r="C35" s="27"/>
    </row>
    <row r="36" spans="1:3" x14ac:dyDescent="0.3">
      <c r="A36" s="47" t="s">
        <v>21</v>
      </c>
      <c r="B36" s="27"/>
      <c r="C36" s="27"/>
    </row>
    <row r="37" spans="1:3" x14ac:dyDescent="0.3">
      <c r="A37" s="47" t="s">
        <v>30</v>
      </c>
      <c r="B37" s="27"/>
      <c r="C37" s="27"/>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0A0DA8F2-02E3-4513-8BDA-35F160FD365A}">
  <ds:schemaRefs>
    <ds:schemaRef ds:uri="0785da67-c744-4911-81db-2ead95452af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9F6F612-9FB2-4FD7-9C8A-14ADBB7DD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Calculation</vt:lpstr>
      <vt:lpstr>EU Values</vt:lpstr>
      <vt:lpstr>National Values</vt:lpstr>
      <vt:lpstr>conversion_factor</vt:lpstr>
      <vt:lpstr>country</vt:lpstr>
      <vt:lpstr>distances</vt:lpstr>
      <vt:lpstr>groupOfGood</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Fabien FRULEUX</cp:lastModifiedBy>
  <dcterms:created xsi:type="dcterms:W3CDTF">2020-10-11T17:50:14Z</dcterms:created>
  <dcterms:modified xsi:type="dcterms:W3CDTF">2022-12-07T13:03:34Z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ies>
</file>