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https://ltenergagen-my.sharepoint.com/personal/agne_stoniene_ena_lt/Documents/Darbalaukis/StreamSave/Skaičiuoklių failai/Pastatų automatikos ir valdymo sistemos/"/>
    </mc:Choice>
  </mc:AlternateContent>
  <xr:revisionPtr revIDLastSave="5" documentId="11_28D06242C7EC356F7CA00B538866D07BD97320B2" xr6:coauthVersionLast="47" xr6:coauthVersionMax="47" xr10:uidLastSave="{1120885A-EA8F-4235-90CE-2B1D1429BE64}"/>
  <workbookProtection workbookAlgorithmName="SHA-512" workbookHashValue="F/yK6LLW0J7cX1zzHbAstXt79x4YrcPjzrQ9GsrbMw1Sbzv2esfe3RIb9Rbap343wjVQSkcUdMtm3j7F3RksXg==" workbookSaltValue="+RhYf/HbjaNefe77j0hp8g==" workbookSpinCount="100000" lockStructure="1"/>
  <bookViews>
    <workbookView xWindow="1200" yWindow="2205" windowWidth="10500" windowHeight="11385" xr2:uid="{00000000-000D-0000-FFFF-FFFF00000000}"/>
  </bookViews>
  <sheets>
    <sheet name="Calculation" sheetId="6" r:id="rId1"/>
    <sheet name="EU Values" sheetId="7" state="veryHidden" r:id="rId2"/>
    <sheet name="EC EU27" sheetId="11" state="veryHidden" r:id="rId3"/>
    <sheet name="National Values" sheetId="9" state="veryHidden" r:id="rId4"/>
    <sheet name="Lists" sheetId="10" state="hidden" r:id="rId5"/>
  </sheets>
  <definedNames>
    <definedName name="_xlnm._FilterDatabase" localSheetId="1" hidden="1">'EU Values'!$A$357:$E$387</definedName>
    <definedName name="BAC_classes">Lists!$A$28:$A$31</definedName>
    <definedName name="Climate_Region">Lists!$A$2:$A$4</definedName>
    <definedName name="End_use">Lists!$A$19:$A$23</definedName>
    <definedName name="Non_Residential">Lists!$A$8:$A$13</definedName>
    <definedName name="Residential">Lists!$B$8:$B$9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53" i="6" l="1"/>
  <c r="E31" i="6" l="1"/>
  <c r="D18" i="6" l="1"/>
  <c r="D15" i="6"/>
  <c r="D16" i="6"/>
  <c r="D17" i="6"/>
  <c r="D19" i="6"/>
  <c r="D20" i="6"/>
  <c r="D21" i="6"/>
  <c r="D22" i="6"/>
  <c r="D14" i="6"/>
  <c r="F15" i="6"/>
  <c r="F16" i="6"/>
  <c r="F17" i="6"/>
  <c r="F18" i="6"/>
  <c r="F19" i="6"/>
  <c r="F20" i="6"/>
  <c r="F21" i="6"/>
  <c r="F22" i="6"/>
  <c r="F14" i="6"/>
  <c r="F24" i="6" l="1"/>
  <c r="C37" i="7" l="1"/>
  <c r="B37" i="7"/>
  <c r="D432" i="7" l="1"/>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4" i="7"/>
  <c r="D353" i="7"/>
  <c r="D352" i="7"/>
  <c r="D351" i="7"/>
  <c r="D350" i="7"/>
  <c r="D349" i="7"/>
  <c r="D348" i="7"/>
  <c r="D347" i="7"/>
  <c r="D346" i="7"/>
  <c r="D345" i="7"/>
  <c r="E30" i="6" s="1"/>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E28" i="6" s="1"/>
  <c r="E32" i="6" l="1"/>
  <c r="E29" i="6"/>
  <c r="C54" i="6"/>
  <c r="E53" i="6" l="1"/>
  <c r="E54" i="6"/>
  <c r="F25" i="6" l="1"/>
  <c r="F23" i="6" l="1"/>
  <c r="D23" i="6"/>
  <c r="D24" i="6"/>
  <c r="D25" i="6"/>
  <c r="C56" i="6" l="1"/>
  <c r="E56" i="6"/>
  <c r="C55" i="6"/>
  <c r="E55" i="6"/>
</calcChain>
</file>

<file path=xl/sharedStrings.xml><?xml version="1.0" encoding="utf-8"?>
<sst xmlns="http://schemas.openxmlformats.org/spreadsheetml/2006/main" count="1458" uniqueCount="186">
  <si>
    <t>Building Automation and Control Systems</t>
  </si>
  <si>
    <t xml:space="preserve">This methodology is valid for calculating the impact of installing or upgrading BACS on the energy demand of building(s). It is based on the BAC factor method and can be used for calculating savings in residential and non-residential buildings, for five types of end-use (heating, cooling, domestic hot water, ventilation and lighting) and for the three climate regions. A factor for rebound effects is foreseen. </t>
  </si>
  <si>
    <t>Data Input</t>
  </si>
  <si>
    <t>Conversion factors</t>
  </si>
  <si>
    <t>EU values for GHG emissions and conversion factors from final to primary energy savings are provided by streamSAVE. If you want to use national values, please fill in the relevant values in the corresponding table in sheet "National values".</t>
  </si>
  <si>
    <t>Region</t>
  </si>
  <si>
    <r>
      <t xml:space="preserve">Select </t>
    </r>
    <r>
      <rPr>
        <sz val="9"/>
        <color theme="5"/>
        <rFont val="Franklin Gothic Book"/>
        <family val="2"/>
        <scheme val="minor"/>
      </rPr>
      <t>climate region</t>
    </r>
    <r>
      <rPr>
        <sz val="9"/>
        <color theme="1"/>
        <rFont val="Franklin Gothic Book"/>
        <family val="2"/>
        <scheme val="minor"/>
      </rPr>
      <t>: North, West or South. North: Czech Republic, Denmark, Estonia, Finland, Latvia, Lithuania, Poland, Slovakia, Sweden; West: Austria, Belgium, France, Germany, Ireland, 
Luxemburg, Netherlands; South: Bulgaria, Croatia, Cyprus, Greece, Hungary, Italy, Malta, Portugal, Romania, Slovenia, Spain.</t>
    </r>
  </si>
  <si>
    <t>Sector</t>
  </si>
  <si>
    <r>
      <t xml:space="preserve">Select </t>
    </r>
    <r>
      <rPr>
        <sz val="9"/>
        <color theme="5"/>
        <rFont val="Franklin Gothic Book"/>
        <family val="2"/>
        <scheme val="minor"/>
      </rPr>
      <t>sector</t>
    </r>
    <r>
      <rPr>
        <sz val="9"/>
        <color theme="1"/>
        <rFont val="Franklin Gothic Book"/>
        <family val="2"/>
        <scheme val="minor"/>
      </rPr>
      <t>: Residential or Non-residential</t>
    </r>
  </si>
  <si>
    <t>Building Type</t>
  </si>
  <si>
    <r>
      <t xml:space="preserve">Select </t>
    </r>
    <r>
      <rPr>
        <sz val="9"/>
        <color theme="5"/>
        <rFont val="Franklin Gothic Book"/>
        <family val="2"/>
        <scheme val="minor"/>
      </rPr>
      <t>type of building</t>
    </r>
    <r>
      <rPr>
        <sz val="9"/>
        <color theme="1"/>
        <rFont val="Franklin Gothic Book"/>
        <family val="2"/>
        <scheme val="minor"/>
      </rPr>
      <t>: Residential: Single Family Home (SFH) or Multiple Family Home (MFH); Non-residential: Offices, Wholesale/Retail, Education, Hospitals/Healthcare, Hotels, Restaurants</t>
    </r>
  </si>
  <si>
    <t>End-use Type</t>
  </si>
  <si>
    <r>
      <t xml:space="preserve">Select </t>
    </r>
    <r>
      <rPr>
        <sz val="9"/>
        <color theme="5"/>
        <rFont val="Franklin Gothic Book"/>
        <family val="2"/>
        <scheme val="minor"/>
      </rPr>
      <t>type of end-use</t>
    </r>
    <r>
      <rPr>
        <sz val="9"/>
        <color theme="1"/>
        <rFont val="Franklin Gothic Book"/>
        <family val="2"/>
        <scheme val="minor"/>
      </rPr>
      <t>: Space heating, Cooling, Domestic Hot Water (DHW), Ventilation or Lighting</t>
    </r>
  </si>
  <si>
    <t>BAC target</t>
  </si>
  <si>
    <r>
      <t>Select the</t>
    </r>
    <r>
      <rPr>
        <sz val="9"/>
        <color theme="5"/>
        <rFont val="Franklin Gothic Book"/>
        <family val="2"/>
        <scheme val="minor"/>
      </rPr>
      <t xml:space="preserve"> targeted BAC</t>
    </r>
    <r>
      <rPr>
        <sz val="9"/>
        <color theme="1"/>
        <rFont val="Franklin Gothic Book"/>
        <family val="2"/>
        <scheme val="minor"/>
      </rPr>
      <t xml:space="preserve"> efficiency class, after improvement, for type of building and type of end-use</t>
    </r>
  </si>
  <si>
    <t>Share of energy carriers</t>
  </si>
  <si>
    <t>before implementation</t>
  </si>
  <si>
    <t>share</t>
  </si>
  <si>
    <t>after implementation</t>
  </si>
  <si>
    <t>Parameter explanation</t>
  </si>
  <si>
    <r>
      <t xml:space="preserve">Input energy of appliance before and after implementing the energy saving action.
The </t>
    </r>
    <r>
      <rPr>
        <b/>
        <sz val="10"/>
        <color theme="1" tint="0.249977111117893"/>
        <rFont val="Franklin Gothic Book"/>
        <family val="2"/>
        <scheme val="minor"/>
      </rPr>
      <t>EU27 averages</t>
    </r>
    <r>
      <rPr>
        <sz val="10"/>
        <color theme="1" tint="0.249977111117893"/>
        <rFont val="Franklin Gothic Book"/>
        <family val="2"/>
        <scheme val="minor"/>
      </rPr>
      <t xml:space="preserve"> of energy carriers used in different building types and for different end uses relevant for BACS have been </t>
    </r>
    <r>
      <rPr>
        <b/>
        <sz val="10"/>
        <color theme="1" tint="0.249977111117893"/>
        <rFont val="Franklin Gothic Book"/>
        <family val="2"/>
        <scheme val="minor"/>
      </rPr>
      <t>prepared in sheet "EC EU27"</t>
    </r>
    <r>
      <rPr>
        <sz val="10"/>
        <color theme="1" tint="0.249977111117893"/>
        <rFont val="Franklin Gothic Book"/>
        <family val="2"/>
        <scheme val="minor"/>
      </rPr>
      <t xml:space="preserve"> and can be included via copy and paste. Shares will be adapted automatically. 
Please change accordingly when switching between different building- or end-use types.</t>
    </r>
  </si>
  <si>
    <t>total share</t>
  </si>
  <si>
    <t>Checksum for total share of energy carriers</t>
  </si>
  <si>
    <r>
      <t>f</t>
    </r>
    <r>
      <rPr>
        <vertAlign val="subscript"/>
        <sz val="11"/>
        <color theme="1" tint="0.249977111117893"/>
        <rFont val="Franklin Gothic Book"/>
        <family val="2"/>
        <scheme val="minor"/>
      </rPr>
      <t>PE</t>
    </r>
  </si>
  <si>
    <t>Factor for converting final energy consumption into primary energy consumption</t>
  </si>
  <si>
    <r>
      <t>f</t>
    </r>
    <r>
      <rPr>
        <vertAlign val="subscript"/>
        <sz val="11"/>
        <color theme="1" tint="0.249977111117893"/>
        <rFont val="Franklin Gothic Book"/>
        <family val="2"/>
        <scheme val="minor"/>
      </rPr>
      <t>GHG</t>
    </r>
  </si>
  <si>
    <t>Factor for converting energy consumption into greenhouse gas emissions</t>
  </si>
  <si>
    <t>National Data</t>
  </si>
  <si>
    <t>Unit</t>
  </si>
  <si>
    <t>Indicative Values</t>
  </si>
  <si>
    <t xml:space="preserve">BAC before </t>
  </si>
  <si>
    <t>-</t>
  </si>
  <si>
    <r>
      <t xml:space="preserve">The average BAC factor for selected </t>
    </r>
    <r>
      <rPr>
        <b/>
        <sz val="10"/>
        <color theme="1" tint="0.249977111117893"/>
        <rFont val="Franklin Gothic Book"/>
        <family val="2"/>
        <scheme val="minor"/>
      </rPr>
      <t>region</t>
    </r>
    <r>
      <rPr>
        <sz val="10"/>
        <color theme="1" tint="0.249977111117893"/>
        <rFont val="Franklin Gothic Book"/>
        <family val="2"/>
        <scheme val="minor"/>
      </rPr>
      <t xml:space="preserve">, </t>
    </r>
    <r>
      <rPr>
        <b/>
        <sz val="10"/>
        <color theme="1" tint="0.249977111117893"/>
        <rFont val="Franklin Gothic Book"/>
        <family val="2"/>
        <scheme val="minor"/>
      </rPr>
      <t>building type</t>
    </r>
    <r>
      <rPr>
        <sz val="10"/>
        <color theme="1" tint="0.249977111117893"/>
        <rFont val="Franklin Gothic Book"/>
        <family val="2"/>
        <scheme val="minor"/>
      </rPr>
      <t xml:space="preserve"> and </t>
    </r>
    <r>
      <rPr>
        <b/>
        <sz val="10"/>
        <color theme="1" tint="0.249977111117893"/>
        <rFont val="Franklin Gothic Book"/>
        <family val="2"/>
        <scheme val="minor"/>
      </rPr>
      <t>end-use type</t>
    </r>
  </si>
  <si>
    <t xml:space="preserve">BAC after </t>
  </si>
  <si>
    <r>
      <t xml:space="preserve">The BAC factor corresponding with the selected BAC target for selected </t>
    </r>
    <r>
      <rPr>
        <b/>
        <sz val="10"/>
        <color theme="1" tint="0.249977111117893"/>
        <rFont val="Franklin Gothic Book"/>
        <family val="2"/>
        <scheme val="minor"/>
      </rPr>
      <t>building type</t>
    </r>
    <r>
      <rPr>
        <sz val="10"/>
        <color theme="1" tint="0.249977111117893"/>
        <rFont val="Franklin Gothic Book"/>
        <family val="2"/>
        <scheme val="minor"/>
      </rPr>
      <t xml:space="preserve"> and </t>
    </r>
    <r>
      <rPr>
        <b/>
        <sz val="10"/>
        <color theme="1" tint="0.249977111117893"/>
        <rFont val="Franklin Gothic Book"/>
        <family val="2"/>
        <scheme val="minor"/>
      </rPr>
      <t>end-use type</t>
    </r>
  </si>
  <si>
    <r>
      <t>FEC</t>
    </r>
    <r>
      <rPr>
        <vertAlign val="subscript"/>
        <sz val="11"/>
        <color theme="1" tint="0.249977111117893"/>
        <rFont val="Franklin Gothic Book"/>
        <family val="2"/>
        <scheme val="minor"/>
      </rPr>
      <t>before,x </t>
    </r>
  </si>
  <si>
    <t>kWh/m² useful floor area /a</t>
  </si>
  <si>
    <r>
      <t xml:space="preserve">Final Energy Consumption before upgrade of BACS, per </t>
    </r>
    <r>
      <rPr>
        <b/>
        <sz val="10"/>
        <color theme="1" tint="0.249977111117893"/>
        <rFont val="Franklin Gothic Book"/>
        <family val="2"/>
        <scheme val="minor"/>
      </rPr>
      <t>sector</t>
    </r>
    <r>
      <rPr>
        <sz val="10"/>
        <color theme="1" tint="0.249977111117893"/>
        <rFont val="Franklin Gothic Book"/>
        <family val="2"/>
        <scheme val="minor"/>
      </rPr>
      <t xml:space="preserve"> and </t>
    </r>
    <r>
      <rPr>
        <b/>
        <sz val="10"/>
        <color theme="1" tint="0.249977111117893"/>
        <rFont val="Franklin Gothic Book"/>
        <family val="2"/>
        <scheme val="minor"/>
      </rPr>
      <t>end-use type</t>
    </r>
  </si>
  <si>
    <r>
      <t>f</t>
    </r>
    <r>
      <rPr>
        <vertAlign val="subscript"/>
        <sz val="11"/>
        <color theme="1" tint="0.249977111117893"/>
        <rFont val="Franklin Gothic Book"/>
        <family val="2"/>
        <scheme val="minor"/>
      </rPr>
      <t>BEH</t>
    </r>
  </si>
  <si>
    <t>Factor to consider behavioural effects (rebound), value originates from studies on the residential heating &amp; cooling.</t>
  </si>
  <si>
    <r>
      <t>cf</t>
    </r>
    <r>
      <rPr>
        <vertAlign val="subscript"/>
        <sz val="11"/>
        <color theme="1" tint="0.249977111117893"/>
        <rFont val="Franklin Gothic Book"/>
        <family val="2"/>
        <scheme val="minor"/>
      </rPr>
      <t>x</t>
    </r>
  </si>
  <si>
    <t>Factor to consider effect of climate zones</t>
  </si>
  <si>
    <t>A</t>
  </si>
  <si>
    <r>
      <t>m</t>
    </r>
    <r>
      <rPr>
        <vertAlign val="superscript"/>
        <sz val="10"/>
        <color theme="1" tint="0.249977111117893"/>
        <rFont val="Franklin Gothic Book"/>
        <family val="2"/>
        <scheme val="minor"/>
      </rPr>
      <t>2</t>
    </r>
  </si>
  <si>
    <t>Total useful floor area</t>
  </si>
  <si>
    <t>Calculation formulas</t>
  </si>
  <si>
    <t>Article 7 | Total final energy savings (TFES)</t>
  </si>
  <si>
    <t>Article 3 | Total final energy savings (TFES)</t>
  </si>
  <si>
    <t>Article 3 | Effect on primary energy consumption (EPEC)</t>
  </si>
  <si>
    <r>
      <t>GHG | Greenhouse gas savings (GHG</t>
    </r>
    <r>
      <rPr>
        <b/>
        <vertAlign val="subscript"/>
        <sz val="12"/>
        <rFont val="Franklin Gothic Book"/>
        <family val="2"/>
        <scheme val="minor"/>
      </rPr>
      <t>sav</t>
    </r>
    <r>
      <rPr>
        <b/>
        <sz val="12"/>
        <rFont val="Franklin Gothic Book"/>
        <family val="2"/>
        <scheme val="minor"/>
      </rPr>
      <t>)</t>
    </r>
  </si>
  <si>
    <t>Calculation results</t>
  </si>
  <si>
    <t>TFES Article 7</t>
  </si>
  <si>
    <t>kWh/a</t>
  </si>
  <si>
    <t>Total final energy savings for Article 7 calculation</t>
  </si>
  <si>
    <t>TFES Article 3</t>
  </si>
  <si>
    <t>Total final energy savings for Article 3 calculation</t>
  </si>
  <si>
    <t>EPEC Article 3</t>
  </si>
  <si>
    <t>Effect on primary energy consumption for Article 3 calculation</t>
  </si>
  <si>
    <r>
      <t>GHG</t>
    </r>
    <r>
      <rPr>
        <vertAlign val="subscript"/>
        <sz val="10"/>
        <color theme="1" tint="0.249977111117893"/>
        <rFont val="Times New Roman"/>
        <family val="1"/>
      </rPr>
      <t>sav</t>
    </r>
  </si>
  <si>
    <r>
      <t>t</t>
    </r>
    <r>
      <rPr>
        <b/>
        <vertAlign val="subscript"/>
        <sz val="10"/>
        <color theme="1" tint="0.249977111117893"/>
        <rFont val="Franklin Gothic Book"/>
        <family val="2"/>
        <scheme val="minor"/>
      </rPr>
      <t>CO2</t>
    </r>
  </si>
  <si>
    <t>Greenhouse gas savings</t>
  </si>
  <si>
    <t>Costs related to the action</t>
  </si>
  <si>
    <t>Upgrade to BAC class C</t>
  </si>
  <si>
    <r>
      <t>[euro2020/m</t>
    </r>
    <r>
      <rPr>
        <b/>
        <vertAlign val="superscript"/>
        <sz val="11"/>
        <color theme="0"/>
        <rFont val="Franklin Gothic Book"/>
        <family val="2"/>
        <scheme val="minor"/>
      </rPr>
      <t>2</t>
    </r>
    <r>
      <rPr>
        <b/>
        <sz val="11"/>
        <color theme="0"/>
        <rFont val="Franklin Gothic Book"/>
        <family val="2"/>
        <scheme val="minor"/>
      </rPr>
      <t>, incl.VAT]</t>
    </r>
  </si>
  <si>
    <t>SFH</t>
  </si>
  <si>
    <t>MFH</t>
  </si>
  <si>
    <t>Offices</t>
  </si>
  <si>
    <t>Wholesale/
Retail</t>
  </si>
  <si>
    <t>Other non-residential</t>
  </si>
  <si>
    <t>Product cost</t>
  </si>
  <si>
    <t>1.5-3.0</t>
  </si>
  <si>
    <t>NA</t>
  </si>
  <si>
    <t>The product cost comprises the purchase of the main components of the BACS system.</t>
  </si>
  <si>
    <t>Investment cost, incl. installation cost</t>
  </si>
  <si>
    <t>2.8-5.6</t>
  </si>
  <si>
    <t xml:space="preserve">The investment cost includes both product related costs and the labour cost (i.e. installation and training). 
The labour costs are reflected in the difference between the investment costs and product costs. </t>
  </si>
  <si>
    <t>Maintenance and repair cost</t>
  </si>
  <si>
    <t>The maintenance costs are expressed as a yearly percentage in relation to the required investment costs.</t>
  </si>
  <si>
    <t>Upgrade to BAC class A</t>
  </si>
  <si>
    <t>[euro2020/m2, incl.VAT]</t>
  </si>
  <si>
    <t>Wholesale
/Retail</t>
  </si>
  <si>
    <t>4.7-7.1</t>
  </si>
  <si>
    <t>4.3-7.0</t>
  </si>
  <si>
    <t>13.3-14.7</t>
  </si>
  <si>
    <t>12.0-13.2</t>
  </si>
  <si>
    <t>Investment cost</t>
  </si>
  <si>
    <t>11.1-16.8</t>
  </si>
  <si>
    <t>10.1-16.5</t>
  </si>
  <si>
    <t>31.2-34.6</t>
  </si>
  <si>
    <t>28.2-31.1</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</si>
  <si>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</si>
  <si>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</si>
  <si>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</si>
  <si>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Remark</t>
  </si>
  <si>
    <t>Electricity</t>
  </si>
  <si>
    <t>District heat</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</si>
  <si>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</si>
  <si>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</si>
  <si>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</si>
  <si>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</si>
  <si>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</si>
  <si>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</si>
  <si>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</si>
  <si>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</si>
  <si>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</si>
  <si>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</si>
  <si>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</si>
  <si>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</si>
  <si>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</si>
  <si>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</si>
  <si>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</si>
  <si>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</si>
  <si>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</si>
  <si>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</si>
  <si>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</si>
  <si>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</si>
  <si>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</si>
  <si>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</si>
  <si>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</si>
  <si>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</si>
  <si>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</si>
  <si>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</si>
  <si>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</si>
  <si>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</si>
  <si>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</si>
  <si>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</si>
  <si>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</si>
  <si>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</si>
  <si>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Solids</t>
  </si>
  <si>
    <t>Solids = assumed equal to other bituminous coal, as very high share (+/-80%) of solides comprises of other bituminous coal (EU-27, Eurostat, Energy Balances)</t>
  </si>
  <si>
    <t>Solar</t>
  </si>
  <si>
    <t>Geothermal</t>
  </si>
  <si>
    <t>Peat</t>
  </si>
  <si>
    <t>Values for savings calculation</t>
  </si>
  <si>
    <r>
      <t>BAC</t>
    </r>
    <r>
      <rPr>
        <vertAlign val="subscript"/>
        <sz val="11"/>
        <color theme="5"/>
        <rFont val="Franklin Gothic Book"/>
        <family val="2"/>
        <scheme val="minor"/>
      </rPr>
      <t>before</t>
    </r>
  </si>
  <si>
    <t>Climate Region</t>
  </si>
  <si>
    <t>End-usetype</t>
  </si>
  <si>
    <t xml:space="preserve">Average BAC </t>
  </si>
  <si>
    <t>North</t>
  </si>
  <si>
    <t>SpaceHeating</t>
  </si>
  <si>
    <t>DHW</t>
  </si>
  <si>
    <t>Cooling</t>
  </si>
  <si>
    <t>Ventilation</t>
  </si>
  <si>
    <t>Lighting</t>
  </si>
  <si>
    <t>Wholesale/Retail</t>
  </si>
  <si>
    <t>Education</t>
  </si>
  <si>
    <t>Hospitals/Healthcare</t>
  </si>
  <si>
    <t>Hotels</t>
  </si>
  <si>
    <t>Restaurants</t>
  </si>
  <si>
    <t>Other</t>
  </si>
  <si>
    <t>West</t>
  </si>
  <si>
    <t>South</t>
  </si>
  <si>
    <r>
      <t>BAC</t>
    </r>
    <r>
      <rPr>
        <vertAlign val="subscript"/>
        <sz val="11"/>
        <color theme="5"/>
        <rFont val="Franklin Gothic Book"/>
        <family val="2"/>
        <scheme val="minor"/>
      </rPr>
      <t>after</t>
    </r>
  </si>
  <si>
    <t>EE class</t>
  </si>
  <si>
    <t>BAC factor</t>
  </si>
  <si>
    <t>D</t>
  </si>
  <si>
    <t xml:space="preserve">for cooling non-residential: </t>
  </si>
  <si>
    <t>C</t>
  </si>
  <si>
    <t>education: factors of lecture halls, cf. MACS</t>
  </si>
  <si>
    <t xml:space="preserve">B </t>
  </si>
  <si>
    <t xml:space="preserve">hospitals: factors from aggregated thermal </t>
  </si>
  <si>
    <r>
      <rPr>
        <sz val="11"/>
        <color theme="5"/>
        <rFont val="Franklin Gothic Book"/>
        <family val="2"/>
        <scheme val="minor"/>
      </rPr>
      <t>FEC</t>
    </r>
    <r>
      <rPr>
        <vertAlign val="subscript"/>
        <sz val="11"/>
        <color theme="5"/>
        <rFont val="Franklin Gothic Book"/>
        <family val="2"/>
        <scheme val="minor"/>
      </rPr>
      <t>before,x</t>
    </r>
    <r>
      <rPr>
        <sz val="11"/>
        <color theme="1"/>
        <rFont val="Franklin Gothic Book"/>
        <family val="2"/>
        <scheme val="minor"/>
      </rPr>
      <t> </t>
    </r>
  </si>
  <si>
    <t>[kWh/m² useful floor area /a]</t>
  </si>
  <si>
    <t>Residential</t>
  </si>
  <si>
    <t>Non_Residential</t>
  </si>
  <si>
    <r>
      <rPr>
        <sz val="11"/>
        <color theme="5"/>
        <rFont val="Franklin Gothic Book"/>
        <family val="2"/>
        <scheme val="minor"/>
      </rPr>
      <t>cf</t>
    </r>
    <r>
      <rPr>
        <vertAlign val="subscript"/>
        <sz val="11"/>
        <color theme="5"/>
        <rFont val="Franklin Gothic Book"/>
        <family val="2"/>
        <scheme val="minor"/>
      </rPr>
      <t>x</t>
    </r>
  </si>
  <si>
    <t>Climate region</t>
  </si>
  <si>
    <t>End-use type</t>
  </si>
  <si>
    <t>Factor</t>
  </si>
  <si>
    <r>
      <t>Share</t>
    </r>
    <r>
      <rPr>
        <vertAlign val="subscript"/>
        <sz val="11"/>
        <color theme="5"/>
        <rFont val="Franklin Gothic Book"/>
        <family val="2"/>
        <scheme val="minor"/>
      </rPr>
      <t>ec</t>
    </r>
    <r>
      <rPr>
        <sz val="11"/>
        <color theme="5"/>
        <rFont val="Franklin Gothic Book"/>
        <family val="2"/>
        <scheme val="minor"/>
      </rPr>
      <t xml:space="preserve"> end-use type</t>
    </r>
  </si>
  <si>
    <t>%</t>
  </si>
  <si>
    <t>Geothermal energy</t>
  </si>
  <si>
    <t>Assumed that derived heat = district heat</t>
  </si>
  <si>
    <t>Liquefied petroleum gas</t>
  </si>
  <si>
    <t>EU 27 distribution of energy carriers based on building type and end use</t>
  </si>
  <si>
    <r>
      <t>Share</t>
    </r>
    <r>
      <rPr>
        <b/>
        <vertAlign val="subscript"/>
        <sz val="11"/>
        <color rgb="FFFFFFFF"/>
        <rFont val="Franklin Gothic Book"/>
        <family val="2"/>
        <scheme val="minor"/>
      </rPr>
      <t xml:space="preserve">ec </t>
    </r>
    <r>
      <rPr>
        <b/>
        <sz val="11"/>
        <color rgb="FFFFFFFF"/>
        <rFont val="Franklin Gothic Book"/>
        <family val="2"/>
        <scheme val="minor"/>
      </rPr>
      <t xml:space="preserve"> space heating</t>
    </r>
  </si>
  <si>
    <t>[dmnl]</t>
  </si>
  <si>
    <t>Non-Residential (services)</t>
  </si>
  <si>
    <r>
      <t>Share</t>
    </r>
    <r>
      <rPr>
        <b/>
        <vertAlign val="subscript"/>
        <sz val="11"/>
        <color rgb="FFFFFFFF"/>
        <rFont val="Franklin Gothic Book"/>
        <family val="2"/>
        <scheme val="minor"/>
      </rPr>
      <t>ec</t>
    </r>
    <r>
      <rPr>
        <b/>
        <sz val="11"/>
        <color rgb="FFFFFFFF"/>
        <rFont val="Franklin Gothic Book"/>
        <family val="2"/>
        <scheme val="minor"/>
      </rPr>
      <t xml:space="preserve">  space cooling</t>
    </r>
  </si>
  <si>
    <r>
      <t>Share</t>
    </r>
    <r>
      <rPr>
        <b/>
        <vertAlign val="subscript"/>
        <sz val="11"/>
        <color rgb="FFFFFFFF"/>
        <rFont val="Franklin Gothic Book"/>
        <family val="2"/>
        <scheme val="minor"/>
      </rPr>
      <t>ec</t>
    </r>
    <r>
      <rPr>
        <b/>
        <sz val="11"/>
        <color rgb="FFFFFFFF"/>
        <rFont val="Franklin Gothic Book"/>
        <family val="2"/>
        <scheme val="minor"/>
      </rPr>
      <t xml:space="preserve">  hot water</t>
    </r>
  </si>
  <si>
    <r>
      <t>Share</t>
    </r>
    <r>
      <rPr>
        <b/>
        <vertAlign val="subscript"/>
        <sz val="11"/>
        <color rgb="FFFFFFFF"/>
        <rFont val="Franklin Gothic Book"/>
        <family val="2"/>
        <scheme val="minor"/>
      </rPr>
      <t>ec</t>
    </r>
    <r>
      <rPr>
        <b/>
        <sz val="11"/>
        <color rgb="FFFFFFFF"/>
        <rFont val="Franklin Gothic Book"/>
        <family val="2"/>
        <scheme val="minor"/>
      </rPr>
      <t xml:space="preserve">  ventilation </t>
    </r>
  </si>
  <si>
    <t>Non-residential</t>
  </si>
  <si>
    <r>
      <t>Share</t>
    </r>
    <r>
      <rPr>
        <b/>
        <vertAlign val="subscript"/>
        <sz val="11"/>
        <color rgb="FFFFFFFF"/>
        <rFont val="Franklin Gothic Book"/>
        <family val="2"/>
        <scheme val="minor"/>
      </rPr>
      <t>ec</t>
    </r>
    <r>
      <rPr>
        <b/>
        <sz val="11"/>
        <color rgb="FFFFFFFF"/>
        <rFont val="Franklin Gothic Book"/>
        <family val="2"/>
        <scheme val="minor"/>
      </rPr>
      <t xml:space="preserve">  lighting </t>
    </r>
  </si>
  <si>
    <t>Other bituminous coal</t>
  </si>
  <si>
    <t>End-use</t>
  </si>
  <si>
    <t>BAC classes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</si>
</sst>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_-;\-* #,##0.0_-;_-* &quot;-&quot;??_-;_-@_-"/>
    <numFmt numFmtId="165" formatCode="0.000"/>
    <numFmt numFmtId="166" formatCode="#,##0.0;\-\ #,##0.0;\-"/>
    <numFmt numFmtId="167" formatCode="#,##0.00;\-\ #,##0.00;\-"/>
    <numFmt numFmtId="168" formatCode="#,##0.000"/>
    <numFmt numFmtId="169" formatCode="#,##0.0"/>
    <numFmt numFmtId="170" formatCode="_-* #,##0.000\ _€_-;\-* #,##0.000\ _€_-;_-* &quot;-&quot;???\ _€_-;_-@_-"/>
    <numFmt numFmtId="171" formatCode="0.0"/>
  </numFmts>
  <fonts count="36"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sz val="12"/>
      <color theme="1"/>
      <name val="Franklin Gothic Book"/>
      <family val="2"/>
      <scheme val="minor"/>
    </font>
    <font>
      <b/>
      <vertAlign val="subscript"/>
      <sz val="11"/>
      <color theme="0"/>
      <name val="Franklin Gothic Book"/>
      <family val="2"/>
      <scheme val="minor"/>
    </font>
    <font>
      <b/>
      <sz val="11"/>
      <color theme="1"/>
      <name val="Franklin Gothic Book"/>
      <family val="2"/>
      <scheme val="minor"/>
    </font>
    <font>
      <sz val="11"/>
      <color theme="5"/>
      <name val="Franklin Gothic Book"/>
      <family val="2"/>
      <scheme val="minor"/>
    </font>
    <font>
      <vertAlign val="subscript"/>
      <sz val="11"/>
      <color theme="5"/>
      <name val="Franklin Gothic Book"/>
      <family val="2"/>
      <scheme val="minor"/>
    </font>
    <font>
      <sz val="9"/>
      <color theme="1" tint="0.249977111117893"/>
      <name val="Franklin Gothic Book"/>
      <family val="2"/>
      <scheme val="minor"/>
    </font>
    <font>
      <sz val="11"/>
      <name val="Franklin Gothic Book"/>
      <family val="2"/>
      <scheme val="minor"/>
    </font>
    <font>
      <vertAlign val="superscript"/>
      <sz val="10"/>
      <color theme="1" tint="0.249977111117893"/>
      <name val="Franklin Gothic Book"/>
      <family val="2"/>
      <scheme val="minor"/>
    </font>
    <font>
      <b/>
      <sz val="10"/>
      <color rgb="FF00B050"/>
      <name val="Franklin Gothic Book"/>
      <family val="2"/>
      <scheme val="minor"/>
    </font>
    <font>
      <b/>
      <sz val="10"/>
      <color theme="1" tint="0.249977111117893"/>
      <name val="Franklin Gothic Book"/>
      <family val="2"/>
      <scheme val="minor"/>
    </font>
    <font>
      <b/>
      <vertAlign val="subscript"/>
      <sz val="10"/>
      <color theme="1" tint="0.249977111117893"/>
      <name val="Franklin Gothic Book"/>
      <family val="2"/>
      <scheme val="minor"/>
    </font>
    <font>
      <sz val="9"/>
      <color theme="5"/>
      <name val="Franklin Gothic Book"/>
      <family val="2"/>
      <scheme val="minor"/>
    </font>
    <font>
      <b/>
      <sz val="11"/>
      <color theme="5"/>
      <name val="Franklin Gothic Book"/>
      <family val="2"/>
      <scheme val="minor"/>
    </font>
    <font>
      <b/>
      <vertAlign val="superscript"/>
      <sz val="11"/>
      <color theme="0"/>
      <name val="Franklin Gothic Book"/>
      <family val="2"/>
      <scheme val="minor"/>
    </font>
    <font>
      <b/>
      <sz val="11"/>
      <color rgb="FF3F3F3F"/>
      <name val="Franklin Gothic Book"/>
      <family val="2"/>
      <scheme val="minor"/>
    </font>
    <font>
      <b/>
      <sz val="20"/>
      <color theme="5"/>
      <name val="Franklin Gothic Medium"/>
      <family val="2"/>
      <scheme val="major"/>
    </font>
    <font>
      <vertAlign val="subscript"/>
      <sz val="10"/>
      <color theme="1" tint="0.249977111117893"/>
      <name val="Times New Roman"/>
      <family val="1"/>
    </font>
    <font>
      <b/>
      <sz val="11"/>
      <color rgb="FFFFFFFF"/>
      <name val="Franklin Gothic Book"/>
      <family val="2"/>
      <scheme val="minor"/>
    </font>
    <font>
      <b/>
      <vertAlign val="subscript"/>
      <sz val="11"/>
      <color rgb="FFFFFFFF"/>
      <name val="Franklin Gothic Book"/>
      <family val="2"/>
      <scheme val="minor"/>
    </font>
    <font>
      <sz val="11"/>
      <color rgb="FF000000"/>
      <name val="Franklin Gothic Book"/>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0"/>
        <bgColor theme="0"/>
      </patternFill>
    </fill>
    <fill>
      <patternFill patternType="solid">
        <fgColor theme="6"/>
        <bgColor indexed="64"/>
      </patternFill>
    </fill>
    <fill>
      <patternFill patternType="solid">
        <fgColor rgb="FFF2F2F2"/>
      </patternFill>
    </fill>
    <fill>
      <patternFill patternType="solid">
        <fgColor rgb="FF04C56C"/>
        <bgColor indexed="64"/>
      </patternFill>
    </fill>
    <fill>
      <patternFill patternType="solid">
        <fgColor rgb="FFD6FEDE"/>
        <bgColor rgb="FFFFFFFF"/>
      </patternFill>
    </fill>
  </fills>
  <borders count="24">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rgb="FF00B050"/>
      </left>
      <right/>
      <top/>
      <bottom/>
      <diagonal/>
    </border>
    <border>
      <left style="thin">
        <color theme="5"/>
      </left>
      <right/>
      <top/>
      <bottom/>
      <diagonal/>
    </border>
    <border>
      <left style="thin">
        <color theme="5"/>
      </left>
      <right style="thin">
        <color theme="5"/>
      </right>
      <top style="thin">
        <color theme="5"/>
      </top>
      <bottom/>
      <diagonal/>
    </border>
    <border>
      <left style="thin">
        <color theme="5"/>
      </left>
      <right style="thin">
        <color theme="5"/>
      </right>
      <top/>
      <bottom/>
      <diagonal/>
    </border>
    <border>
      <left style="thin">
        <color theme="5"/>
      </left>
      <right style="thin">
        <color theme="5"/>
      </right>
      <top/>
      <bottom style="thin">
        <color theme="5"/>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rgb="FF04C56C"/>
      </left>
      <right style="thin">
        <color rgb="FF04C56C"/>
      </right>
      <top style="thin">
        <color rgb="FF04C56C"/>
      </top>
      <bottom style="thin">
        <color rgb="FF04C56C"/>
      </bottom>
      <diagonal/>
    </border>
  </borders>
  <cellStyleXfs count="18">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xf numFmtId="0" fontId="10" fillId="0" borderId="3" applyNumberFormat="0" applyFill="0" applyBorder="0" applyAlignment="0" applyProtection="0"/>
    <xf numFmtId="0" fontId="7" fillId="5" borderId="9" applyNumberFormat="0" applyAlignment="0"/>
    <xf numFmtId="0" fontId="11" fillId="0" borderId="4" applyNumberFormat="0" applyFill="0" applyBorder="0" applyAlignment="0" applyProtection="0"/>
    <xf numFmtId="0" fontId="1" fillId="6" borderId="9" applyNumberFormat="0" applyAlignment="0">
      <protection locked="0"/>
    </xf>
    <xf numFmtId="0" fontId="9" fillId="4" borderId="0" applyNumberFormat="0" applyFill="0" applyBorder="0" applyAlignment="0" applyProtection="0">
      <alignment horizontal="justify" vertical="center" wrapText="1"/>
    </xf>
    <xf numFmtId="9" fontId="1" fillId="0" borderId="0" applyFont="0" applyFill="0" applyBorder="0" applyAlignment="0" applyProtection="0"/>
    <xf numFmtId="0" fontId="30" fillId="9" borderId="9" applyNumberFormat="0" applyAlignment="0" applyProtection="0"/>
    <xf numFmtId="0" fontId="1" fillId="0" borderId="9">
      <protection locked="0"/>
    </xf>
  </cellStyleXfs>
  <cellXfs count="145">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4" quotePrefix="1">
      <alignment horizontal="justify" vertical="center" wrapText="1"/>
    </xf>
    <xf numFmtId="0" fontId="3" fillId="4" borderId="0" xfId="4">
      <alignment horizontal="justify" vertical="center" wrapText="1"/>
    </xf>
    <xf numFmtId="0" fontId="3" fillId="4" borderId="5" xfId="4" quotePrefix="1" applyBorder="1" applyAlignment="1">
      <alignment horizontal="center" vertical="center" wrapText="1"/>
    </xf>
    <xf numFmtId="0" fontId="12" fillId="0" borderId="0" xfId="9"/>
    <xf numFmtId="0" fontId="7" fillId="5" borderId="9" xfId="11"/>
    <xf numFmtId="4" fontId="7" fillId="5" borderId="9" xfId="11" applyNumberFormat="1" applyAlignment="1">
      <alignment wrapText="1"/>
    </xf>
    <xf numFmtId="49" fontId="8" fillId="4" borderId="0" xfId="2" applyFont="1" applyFill="1">
      <alignment horizontal="left" vertical="top"/>
    </xf>
    <xf numFmtId="0" fontId="3" fillId="4" borderId="0" xfId="4" applyAlignment="1">
      <alignment vertical="center" wrapText="1"/>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4" fontId="1" fillId="6" borderId="9" xfId="13" applyNumberFormat="1">
      <protection locked="0"/>
    </xf>
    <xf numFmtId="43" fontId="1" fillId="6" borderId="9" xfId="13" applyNumberFormat="1">
      <protection locked="0"/>
    </xf>
    <xf numFmtId="0" fontId="7" fillId="5" borderId="9" xfId="11" applyAlignment="1"/>
    <xf numFmtId="0" fontId="3" fillId="0" borderId="0" xfId="4" applyFill="1">
      <alignment horizontal="justify" vertical="center" wrapText="1"/>
    </xf>
    <xf numFmtId="0" fontId="1" fillId="6" borderId="9" xfId="13" applyAlignment="1">
      <alignment vertical="center"/>
      <protection locked="0"/>
    </xf>
    <xf numFmtId="165" fontId="0" fillId="0" borderId="0" xfId="0" applyNumberFormat="1"/>
    <xf numFmtId="165" fontId="1" fillId="6" borderId="9" xfId="13" applyNumberFormat="1">
      <protection locked="0"/>
    </xf>
    <xf numFmtId="0" fontId="3" fillId="4" borderId="0" xfId="0" applyFont="1" applyFill="1" applyAlignment="1">
      <alignment horizontal="justify" vertical="top" wrapText="1"/>
    </xf>
    <xf numFmtId="0" fontId="0" fillId="0" borderId="0" xfId="0" applyAlignment="1">
      <alignment horizontal="right"/>
    </xf>
    <xf numFmtId="0" fontId="0" fillId="0" borderId="0" xfId="0" applyAlignment="1">
      <alignment horizontal="left"/>
    </xf>
    <xf numFmtId="2" fontId="0" fillId="0" borderId="0" xfId="0" applyNumberFormat="1" applyAlignment="1">
      <alignment horizontal="right"/>
    </xf>
    <xf numFmtId="2" fontId="0" fillId="0" borderId="0" xfId="0" applyNumberFormat="1"/>
    <xf numFmtId="2" fontId="0" fillId="0" borderId="0" xfId="0" applyNumberFormat="1" applyAlignment="1">
      <alignment horizontal="center"/>
    </xf>
    <xf numFmtId="0" fontId="7" fillId="5" borderId="0" xfId="0" applyFont="1" applyFill="1"/>
    <xf numFmtId="2" fontId="0" fillId="0" borderId="0" xfId="0" quotePrefix="1" applyNumberFormat="1" applyAlignment="1">
      <alignment horizontal="right"/>
    </xf>
    <xf numFmtId="2" fontId="0" fillId="0" borderId="0" xfId="0" quotePrefix="1" applyNumberFormat="1" applyAlignment="1">
      <alignment horizontal="center"/>
    </xf>
    <xf numFmtId="0" fontId="19" fillId="0" borderId="0" xfId="0" applyFont="1"/>
    <xf numFmtId="2" fontId="7" fillId="5" borderId="0" xfId="0" applyNumberFormat="1" applyFont="1" applyFill="1" applyAlignment="1">
      <alignment horizontal="right"/>
    </xf>
    <xf numFmtId="0" fontId="7" fillId="5" borderId="0" xfId="0" applyFont="1" applyFill="1" applyAlignment="1">
      <alignment horizontal="right"/>
    </xf>
    <xf numFmtId="2" fontId="7" fillId="5" borderId="0" xfId="0" applyNumberFormat="1" applyFont="1" applyFill="1"/>
    <xf numFmtId="0" fontId="21" fillId="4" borderId="5" xfId="4" quotePrefix="1" applyFont="1" applyBorder="1" applyAlignment="1">
      <alignment horizontal="center" vertical="center" wrapText="1"/>
    </xf>
    <xf numFmtId="0" fontId="22" fillId="0" borderId="0" xfId="0" applyFont="1"/>
    <xf numFmtId="0" fontId="18" fillId="0" borderId="0" xfId="0" applyFont="1"/>
    <xf numFmtId="0" fontId="4" fillId="4" borderId="5" xfId="4" quotePrefix="1" applyFont="1" applyBorder="1" applyAlignment="1">
      <alignment horizontal="center" vertical="center" wrapText="1"/>
    </xf>
    <xf numFmtId="49" fontId="24" fillId="4" borderId="0" xfId="2" applyFont="1" applyFill="1">
      <alignment horizontal="left" vertical="top"/>
    </xf>
    <xf numFmtId="43" fontId="0" fillId="6" borderId="9" xfId="13" applyNumberFormat="1" applyFont="1">
      <protection locked="0"/>
    </xf>
    <xf numFmtId="2" fontId="1" fillId="7" borderId="9" xfId="13" applyNumberFormat="1" applyFill="1" applyAlignment="1">
      <alignment horizontal="right"/>
      <protection locked="0"/>
    </xf>
    <xf numFmtId="4" fontId="7" fillId="5" borderId="9" xfId="11" applyNumberFormat="1" applyAlignment="1">
      <alignment vertical="top" wrapText="1"/>
    </xf>
    <xf numFmtId="0" fontId="28" fillId="0" borderId="0" xfId="0" applyFont="1"/>
    <xf numFmtId="170" fontId="0" fillId="0" borderId="0" xfId="0" applyNumberFormat="1"/>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7" fillId="5" borderId="9" xfId="11" applyAlignment="1">
      <alignment horizontal="center" vertical="center"/>
    </xf>
    <xf numFmtId="0" fontId="4" fillId="4" borderId="0" xfId="0" applyFont="1" applyFill="1" applyAlignment="1">
      <alignment horizontal="left"/>
    </xf>
    <xf numFmtId="0" fontId="16" fillId="0" borderId="1" xfId="0" applyFont="1" applyBorder="1" applyAlignment="1">
      <alignment vertical="center" wrapText="1"/>
    </xf>
    <xf numFmtId="0" fontId="7" fillId="5" borderId="0" xfId="11" applyBorder="1" applyAlignment="1">
      <alignment vertical="center" wrapText="1"/>
    </xf>
    <xf numFmtId="0" fontId="7" fillId="5" borderId="10" xfId="11" applyBorder="1" applyAlignment="1">
      <alignment vertical="center" wrapText="1"/>
    </xf>
    <xf numFmtId="0" fontId="7" fillId="5" borderId="9" xfId="11" applyAlignment="1">
      <alignment vertical="center" wrapText="1"/>
    </xf>
    <xf numFmtId="171" fontId="0" fillId="7" borderId="9" xfId="13" applyNumberFormat="1" applyFont="1" applyFill="1" applyAlignment="1">
      <alignment horizontal="right" vertical="center" wrapText="1"/>
      <protection locked="0"/>
    </xf>
    <xf numFmtId="9" fontId="1" fillId="7" borderId="9" xfId="15" applyFill="1" applyBorder="1" applyAlignment="1">
      <alignment vertical="center" wrapText="1"/>
    </xf>
    <xf numFmtId="0" fontId="7" fillId="5" borderId="9" xfId="11" applyAlignment="1">
      <alignment wrapText="1"/>
    </xf>
    <xf numFmtId="171" fontId="16" fillId="0" borderId="1" xfId="0" applyNumberFormat="1" applyFont="1" applyBorder="1" applyAlignment="1">
      <alignment horizontal="right" vertical="center" wrapText="1"/>
    </xf>
    <xf numFmtId="171" fontId="1" fillId="7" borderId="9" xfId="15" applyNumberFormat="1" applyFill="1" applyBorder="1" applyAlignment="1">
      <alignment horizontal="right" vertical="center" wrapText="1"/>
    </xf>
    <xf numFmtId="9" fontId="0" fillId="7" borderId="9" xfId="15" applyFont="1" applyFill="1" applyBorder="1" applyAlignment="1">
      <alignment vertical="center" wrapText="1"/>
    </xf>
    <xf numFmtId="171" fontId="0" fillId="7" borderId="9" xfId="15" applyNumberFormat="1" applyFont="1" applyFill="1" applyBorder="1" applyAlignment="1">
      <alignment horizontal="right" vertical="center" wrapText="1"/>
    </xf>
    <xf numFmtId="0" fontId="0" fillId="0" borderId="12" xfId="0" applyBorder="1"/>
    <xf numFmtId="0" fontId="16" fillId="7" borderId="9" xfId="13" applyFont="1" applyFill="1" applyAlignment="1">
      <alignment vertical="center" wrapText="1"/>
      <protection locked="0"/>
    </xf>
    <xf numFmtId="0" fontId="0" fillId="0" borderId="11" xfId="0" applyBorder="1"/>
    <xf numFmtId="0" fontId="13" fillId="4" borderId="0" xfId="0" applyFont="1" applyFill="1" applyAlignment="1">
      <alignment vertical="center"/>
    </xf>
    <xf numFmtId="9" fontId="0" fillId="6" borderId="9" xfId="13" applyNumberFormat="1" applyFont="1" applyAlignment="1">
      <alignment horizontal="right"/>
      <protection locked="0"/>
    </xf>
    <xf numFmtId="0" fontId="0" fillId="6" borderId="9" xfId="13" applyFont="1" applyAlignment="1">
      <alignment vertical="center"/>
      <protection locked="0"/>
    </xf>
    <xf numFmtId="9" fontId="1" fillId="6" borderId="9" xfId="15" applyFill="1" applyBorder="1" applyAlignment="1" applyProtection="1">
      <alignment horizontal="right"/>
      <protection locked="0"/>
    </xf>
    <xf numFmtId="49" fontId="12" fillId="4" borderId="0" xfId="9" applyNumberFormat="1" applyFill="1" applyAlignment="1">
      <alignment vertical="top"/>
    </xf>
    <xf numFmtId="0" fontId="9" fillId="4" borderId="0" xfId="0" applyFont="1" applyFill="1" applyAlignment="1">
      <alignment vertical="top" wrapText="1"/>
    </xf>
    <xf numFmtId="0" fontId="3" fillId="4" borderId="0" xfId="0" applyFont="1" applyFill="1" applyAlignment="1">
      <alignment horizontal="justify" vertical="center" wrapText="1"/>
    </xf>
    <xf numFmtId="166" fontId="30" fillId="9" borderId="9" xfId="16" quotePrefix="1" applyNumberFormat="1" applyProtection="1"/>
    <xf numFmtId="0" fontId="25" fillId="4" borderId="5" xfId="4" applyFont="1" applyBorder="1" applyAlignment="1">
      <alignment horizontal="center" vertical="center" wrapText="1"/>
    </xf>
    <xf numFmtId="166" fontId="30" fillId="9" borderId="9" xfId="16" applyNumberFormat="1" applyProtection="1"/>
    <xf numFmtId="167" fontId="30" fillId="9" borderId="9" xfId="16" applyNumberFormat="1" applyProtection="1"/>
    <xf numFmtId="0" fontId="0" fillId="0" borderId="9" xfId="0" applyBorder="1"/>
    <xf numFmtId="4" fontId="0" fillId="0" borderId="9" xfId="0" applyNumberFormat="1" applyBorder="1"/>
    <xf numFmtId="165" fontId="0" fillId="0" borderId="9" xfId="0" applyNumberFormat="1" applyBorder="1"/>
    <xf numFmtId="0" fontId="22" fillId="8" borderId="9" xfId="0" applyFont="1" applyFill="1" applyBorder="1"/>
    <xf numFmtId="168" fontId="0" fillId="0" borderId="9" xfId="0" applyNumberFormat="1" applyBorder="1" applyAlignment="1">
      <alignment horizontal="right"/>
    </xf>
    <xf numFmtId="0" fontId="0" fillId="0" borderId="9" xfId="0" applyBorder="1" applyAlignment="1">
      <alignment horizontal="right"/>
    </xf>
    <xf numFmtId="169" fontId="0" fillId="0" borderId="9" xfId="0" applyNumberFormat="1" applyBorder="1" applyAlignment="1">
      <alignment horizontal="right"/>
    </xf>
    <xf numFmtId="169" fontId="0" fillId="0" borderId="9" xfId="0" applyNumberFormat="1" applyBorder="1" applyAlignment="1">
      <alignment horizontal="left"/>
    </xf>
    <xf numFmtId="4" fontId="0" fillId="0" borderId="9" xfId="0" applyNumberFormat="1" applyBorder="1" applyAlignment="1">
      <alignment horizontal="right"/>
    </xf>
    <xf numFmtId="4" fontId="0" fillId="0" borderId="9" xfId="0" quotePrefix="1" applyNumberFormat="1" applyBorder="1" applyAlignment="1">
      <alignment horizontal="right"/>
    </xf>
    <xf numFmtId="0" fontId="0" fillId="8" borderId="9" xfId="0" applyFill="1" applyBorder="1"/>
    <xf numFmtId="9" fontId="0" fillId="0" borderId="9" xfId="0" applyNumberFormat="1" applyBorder="1"/>
    <xf numFmtId="9" fontId="0" fillId="0" borderId="9" xfId="0" applyNumberFormat="1" applyBorder="1" applyAlignment="1">
      <alignment horizontal="right"/>
    </xf>
    <xf numFmtId="0" fontId="33" fillId="10" borderId="9" xfId="0" applyFont="1" applyFill="1" applyBorder="1" applyAlignment="1">
      <alignment horizontal="center" vertical="center"/>
    </xf>
    <xf numFmtId="0" fontId="35" fillId="0" borderId="9" xfId="0" applyFont="1" applyBorder="1" applyAlignment="1">
      <alignment horizontal="left" vertical="center" wrapText="1"/>
    </xf>
    <xf numFmtId="0" fontId="1" fillId="0" borderId="9" xfId="0" applyFont="1" applyBorder="1" applyAlignment="1">
      <alignment horizontal="left" vertical="center" wrapText="1"/>
    </xf>
    <xf numFmtId="0" fontId="35" fillId="0" borderId="13" xfId="0" applyFont="1" applyBorder="1" applyAlignment="1">
      <alignment horizontal="left" vertical="center" wrapText="1"/>
    </xf>
    <xf numFmtId="0" fontId="35" fillId="0" borderId="14"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0" fillId="0" borderId="13" xfId="0" applyBorder="1" applyAlignment="1">
      <alignment horizontal="left" vertical="center" wrapText="1"/>
    </xf>
    <xf numFmtId="0" fontId="35" fillId="0" borderId="15" xfId="0" applyFont="1" applyBorder="1" applyAlignment="1">
      <alignment horizontal="left" vertical="center" wrapText="1"/>
    </xf>
    <xf numFmtId="0" fontId="1" fillId="0" borderId="9" xfId="17">
      <protection locked="0"/>
    </xf>
    <xf numFmtId="9" fontId="1" fillId="0" borderId="9" xfId="15" applyBorder="1" applyProtection="1">
      <protection locked="0"/>
    </xf>
    <xf numFmtId="9" fontId="0" fillId="0" borderId="0" xfId="15" applyFont="1"/>
    <xf numFmtId="165" fontId="1" fillId="7" borderId="9" xfId="13" applyNumberFormat="1" applyFill="1" applyAlignment="1">
      <alignment horizontal="right"/>
      <protection locked="0"/>
    </xf>
    <xf numFmtId="43" fontId="4" fillId="4" borderId="0" xfId="8" applyFont="1" applyFill="1" applyBorder="1" applyProtection="1"/>
    <xf numFmtId="9" fontId="4" fillId="4" borderId="0" xfId="8" applyNumberFormat="1" applyFont="1" applyFill="1" applyBorder="1" applyProtection="1"/>
    <xf numFmtId="0" fontId="9" fillId="4" borderId="0" xfId="14" applyFill="1" applyAlignment="1" applyProtection="1">
      <alignment horizontal="justify" vertical="center" wrapText="1"/>
    </xf>
    <xf numFmtId="43" fontId="9" fillId="4" borderId="0" xfId="8" applyFont="1" applyFill="1" applyBorder="1" applyProtection="1"/>
    <xf numFmtId="4" fontId="0" fillId="11" borderId="23" xfId="0" applyNumberFormat="1" applyFill="1" applyBorder="1" applyProtection="1">
      <protection locked="0"/>
    </xf>
    <xf numFmtId="165" fontId="0" fillId="11" borderId="23" xfId="0" applyNumberFormat="1" applyFill="1" applyBorder="1" applyProtection="1">
      <protection locked="0"/>
    </xf>
    <xf numFmtId="49" fontId="31" fillId="4" borderId="0" xfId="9" applyNumberFormat="1" applyFont="1" applyFill="1" applyAlignment="1">
      <alignment horizontal="left" vertical="top"/>
    </xf>
    <xf numFmtId="0" fontId="9" fillId="4" borderId="0" xfId="0" applyFont="1" applyFill="1" applyAlignment="1">
      <alignment horizontal="left" vertical="top" wrapText="1"/>
    </xf>
    <xf numFmtId="0" fontId="13" fillId="4" borderId="0" xfId="0" applyFont="1" applyFill="1" applyAlignment="1">
      <alignment horizontal="left" vertical="center" wrapText="1"/>
    </xf>
    <xf numFmtId="0" fontId="4" fillId="4" borderId="7"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49" fontId="8" fillId="4" borderId="0" xfId="2" applyFont="1" applyFill="1">
      <alignment horizontal="left" vertical="top"/>
    </xf>
    <xf numFmtId="0" fontId="7" fillId="5" borderId="9" xfId="11" applyAlignment="1">
      <alignment horizontal="center"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0" fontId="4" fillId="4" borderId="16" xfId="0" applyFont="1" applyFill="1" applyBorder="1" applyAlignment="1">
      <alignment horizontal="left" vertical="center" wrapText="1"/>
    </xf>
    <xf numFmtId="0" fontId="4" fillId="4" borderId="17" xfId="0" applyFont="1" applyFill="1" applyBorder="1" applyAlignment="1">
      <alignment horizontal="left" vertical="center"/>
    </xf>
    <xf numFmtId="0" fontId="4" fillId="4" borderId="18" xfId="0" applyFont="1" applyFill="1" applyBorder="1" applyAlignment="1">
      <alignment horizontal="left" vertical="center"/>
    </xf>
    <xf numFmtId="0" fontId="4" fillId="4" borderId="11" xfId="0" applyFont="1" applyFill="1" applyBorder="1" applyAlignment="1">
      <alignment horizontal="left" vertical="center"/>
    </xf>
    <xf numFmtId="0" fontId="4" fillId="4" borderId="0" xfId="0" applyFont="1" applyFill="1" applyAlignment="1">
      <alignment horizontal="left" vertical="center"/>
    </xf>
    <xf numFmtId="0" fontId="4" fillId="4" borderId="19" xfId="0" applyFont="1" applyFill="1" applyBorder="1" applyAlignment="1">
      <alignment horizontal="left" vertical="center"/>
    </xf>
    <xf numFmtId="0" fontId="4" fillId="4" borderId="20" xfId="0" applyFont="1" applyFill="1" applyBorder="1" applyAlignment="1">
      <alignment horizontal="left" vertical="center"/>
    </xf>
    <xf numFmtId="0" fontId="4" fillId="4" borderId="21" xfId="0" applyFont="1" applyFill="1" applyBorder="1" applyAlignment="1">
      <alignment horizontal="left" vertical="center"/>
    </xf>
    <xf numFmtId="0" fontId="4" fillId="4" borderId="22" xfId="0" applyFont="1" applyFill="1" applyBorder="1" applyAlignment="1">
      <alignment horizontal="left" vertical="center"/>
    </xf>
    <xf numFmtId="49" fontId="11" fillId="4" borderId="0" xfId="12" applyNumberFormat="1" applyFill="1" applyBorder="1" applyAlignment="1">
      <alignment horizontal="left" vertical="top"/>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9" fontId="0" fillId="7" borderId="1" xfId="15" applyFont="1" applyFill="1" applyBorder="1" applyAlignment="1">
      <alignment vertical="center" wrapText="1"/>
    </xf>
    <xf numFmtId="9" fontId="0" fillId="7" borderId="10" xfId="15" applyFont="1" applyFill="1" applyBorder="1" applyAlignment="1">
      <alignment vertical="center" wrapText="1"/>
    </xf>
    <xf numFmtId="171" fontId="1" fillId="7" borderId="1" xfId="15" applyNumberFormat="1" applyFill="1" applyBorder="1" applyAlignment="1">
      <alignment horizontal="right" vertical="center" wrapText="1"/>
    </xf>
    <xf numFmtId="171" fontId="1" fillId="7" borderId="10" xfId="15" applyNumberFormat="1" applyFill="1" applyBorder="1" applyAlignment="1">
      <alignment horizontal="right" vertical="center" wrapText="1"/>
    </xf>
    <xf numFmtId="9" fontId="1" fillId="7" borderId="1" xfId="15" applyFill="1" applyBorder="1" applyAlignment="1">
      <alignment vertical="center" wrapText="1"/>
    </xf>
    <xf numFmtId="9" fontId="1" fillId="7" borderId="10" xfId="15" applyFill="1" applyBorder="1" applyAlignment="1">
      <alignment vertical="center" wrapText="1"/>
    </xf>
    <xf numFmtId="171" fontId="0" fillId="7" borderId="1" xfId="15" applyNumberFormat="1" applyFont="1" applyFill="1" applyBorder="1" applyAlignment="1">
      <alignment horizontal="right" vertical="center" wrapText="1"/>
    </xf>
    <xf numFmtId="171" fontId="0" fillId="7" borderId="10" xfId="15" applyNumberFormat="1" applyFont="1" applyFill="1" applyBorder="1" applyAlignment="1">
      <alignment horizontal="right" vertical="center"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6" xfId="0" applyFont="1" applyBorder="1" applyAlignment="1">
      <alignment horizontal="left" vertical="top"/>
    </xf>
    <xf numFmtId="0" fontId="4" fillId="0" borderId="8" xfId="0" applyFont="1" applyBorder="1" applyAlignment="1">
      <alignment horizontal="left" vertical="top" wrapText="1"/>
    </xf>
    <xf numFmtId="0" fontId="33" fillId="10" borderId="9" xfId="0" applyFont="1" applyFill="1" applyBorder="1" applyAlignment="1">
      <alignment horizontal="left" vertical="center" wrapText="1"/>
    </xf>
  </cellXfs>
  <cellStyles count="18">
    <cellStyle name="Comma" xfId="8" builtinId="3"/>
    <cellStyle name="Eingabefeld" xfId="3" xr:uid="{00000000-0005-0000-0000-000002000000}"/>
    <cellStyle name="Ergebnisse" xfId="5" xr:uid="{00000000-0005-0000-0000-000003000000}"/>
    <cellStyle name="Formel übernehmen" xfId="7" xr:uid="{00000000-0005-0000-0000-000004000000}"/>
    <cellStyle name="Formelzeichen" xfId="4" xr:uid="{00000000-0005-0000-0000-000005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7000000}"/>
    <cellStyle name="Methoden_Überschrift" xfId="2" xr:uid="{00000000-0005-0000-0000-000008000000}"/>
    <cellStyle name="Normal" xfId="0" builtinId="0"/>
    <cellStyle name="Output" xfId="16" builtinId="21" customBuiltin="1"/>
    <cellStyle name="Parameter_abbreviation" xfId="14" xr:uid="{00000000-0005-0000-0000-000009000000}"/>
    <cellStyle name="Percent" xfId="15" builtinId="5"/>
    <cellStyle name="Standard-Copy" xfId="17" xr:uid="{00000000-0005-0000-0000-00000C000000}"/>
    <cellStyle name="Title" xfId="9" builtinId="15" customBuiltin="1"/>
    <cellStyle name="Werte" xfId="6" xr:uid="{00000000-0005-0000-0000-000011000000}"/>
  </cellStyles>
  <dxfs count="3">
    <dxf>
      <font>
        <b/>
        <i val="0"/>
        <strike val="0"/>
        <condense val="0"/>
        <extend val="0"/>
        <outline val="0"/>
        <shadow val="0"/>
        <u val="none"/>
        <vertAlign val="baseline"/>
        <sz val="11"/>
        <color theme="1"/>
        <name val="Franklin Gothic Book"/>
        <scheme val="minor"/>
      </font>
    </dxf>
    <dxf>
      <font>
        <b/>
        <i val="0"/>
        <strike val="0"/>
        <condense val="0"/>
        <extend val="0"/>
        <outline val="0"/>
        <shadow val="0"/>
        <u val="none"/>
        <vertAlign val="baseline"/>
        <sz val="11"/>
        <color theme="1"/>
        <name val="Franklin Gothic Book"/>
        <scheme val="minor"/>
      </font>
    </dxf>
    <dxf>
      <font>
        <color rgb="FFFF0000"/>
      </font>
    </dxf>
  </dxfs>
  <tableStyles count="0" defaultTableStyle="TableStyleMedium2" defaultPivotStyle="PivotStyleLight16"/>
  <colors>
    <mruColors>
      <color rgb="FFC2FECD"/>
      <color rgb="FFD6F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76200</xdr:rowOff>
    </xdr:from>
    <xdr:to>
      <xdr:col>2</xdr:col>
      <xdr:colOff>1614846</xdr:colOff>
      <xdr:row>1</xdr:row>
      <xdr:rowOff>1342464</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76225" y="76200"/>
          <a:ext cx="2243496" cy="1609164"/>
        </a:xfrm>
        <a:prstGeom prst="rect">
          <a:avLst/>
        </a:prstGeom>
      </xdr:spPr>
    </xdr:pic>
    <xdr:clientData/>
  </xdr:twoCellAnchor>
  <xdr:twoCellAnchor editAs="oneCell">
    <xdr:from>
      <xdr:col>4</xdr:col>
      <xdr:colOff>657226</xdr:colOff>
      <xdr:row>35</xdr:row>
      <xdr:rowOff>104775</xdr:rowOff>
    </xdr:from>
    <xdr:to>
      <xdr:col>10</xdr:col>
      <xdr:colOff>762001</xdr:colOff>
      <xdr:row>41</xdr:row>
      <xdr:rowOff>161836</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762501" y="9667875"/>
          <a:ext cx="6743700" cy="1276261"/>
        </a:xfrm>
        <a:prstGeom prst="rect">
          <a:avLst/>
        </a:prstGeom>
      </xdr:spPr>
    </xdr:pic>
    <xdr:clientData/>
  </xdr:twoCellAnchor>
  <xdr:twoCellAnchor editAs="oneCell">
    <xdr:from>
      <xdr:col>4</xdr:col>
      <xdr:colOff>657225</xdr:colOff>
      <xdr:row>42</xdr:row>
      <xdr:rowOff>47625</xdr:rowOff>
    </xdr:from>
    <xdr:to>
      <xdr:col>10</xdr:col>
      <xdr:colOff>771525</xdr:colOff>
      <xdr:row>45</xdr:row>
      <xdr:rowOff>39015</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4762500" y="11029950"/>
          <a:ext cx="6753225" cy="600990"/>
        </a:xfrm>
        <a:prstGeom prst="rect">
          <a:avLst/>
        </a:prstGeom>
      </xdr:spPr>
    </xdr:pic>
    <xdr:clientData/>
  </xdr:twoCellAnchor>
  <xdr:twoCellAnchor editAs="oneCell">
    <xdr:from>
      <xdr:col>4</xdr:col>
      <xdr:colOff>657226</xdr:colOff>
      <xdr:row>45</xdr:row>
      <xdr:rowOff>66675</xdr:rowOff>
    </xdr:from>
    <xdr:to>
      <xdr:col>10</xdr:col>
      <xdr:colOff>762001</xdr:colOff>
      <xdr:row>47</xdr:row>
      <xdr:rowOff>167743</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4762501" y="11658600"/>
          <a:ext cx="6743700" cy="5296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0000000}" name="Table16" displayName="Table16" ref="A7:A13" totalsRowShown="0" headerRowDxfId="1">
  <autoFilter ref="A7:A13" xr:uid="{00000000-0009-0000-0100-00000F000000}"/>
  <tableColumns count="1">
    <tableColumn id="1" xr3:uid="{00000000-0010-0000-0000-000001000000}" name="Non_Residential"/>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17" displayName="Table17" ref="B7:B9" totalsRowShown="0" headerRowDxfId="0">
  <autoFilter ref="B7:B9" xr:uid="{00000000-0009-0000-0100-000010000000}"/>
  <tableColumns count="1">
    <tableColumn id="1" xr3:uid="{00000000-0010-0000-0100-000001000000}" name="Residential"/>
  </tableColumns>
  <tableStyleInfo name="TableStyleMedium3" showFirstColumn="0" showLastColumn="0" showRowStripes="1" showColumnStripes="0"/>
</table>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69"/>
  <sheetViews>
    <sheetView tabSelected="1" zoomScaleNormal="100" workbookViewId="0">
      <selection activeCell="C5" sqref="C5"/>
    </sheetView>
  </sheetViews>
  <sheetFormatPr defaultColWidth="11.5546875" defaultRowHeight="15.75" x14ac:dyDescent="0.3"/>
  <cols>
    <col min="1" max="1" width="1.21875" customWidth="1"/>
    <col min="2" max="2" width="9.33203125" customWidth="1"/>
    <col min="3" max="3" width="26.6640625" customWidth="1"/>
    <col min="4" max="4" width="10.6640625" customWidth="1"/>
    <col min="5" max="5" width="23.33203125" customWidth="1"/>
    <col min="6" max="6" width="15.44140625" customWidth="1"/>
    <col min="7" max="9" width="10.5546875" customWidth="1"/>
    <col min="10" max="10" width="7" customWidth="1"/>
    <col min="11" max="14" width="10.5546875" customWidth="1"/>
    <col min="15" max="15" width="9.6640625" customWidth="1"/>
  </cols>
  <sheetData>
    <row r="1" spans="1:16" ht="27" x14ac:dyDescent="0.3">
      <c r="A1" s="2"/>
      <c r="B1" s="2"/>
      <c r="C1" s="69"/>
      <c r="D1" s="108" t="s">
        <v>0</v>
      </c>
      <c r="E1" s="108"/>
      <c r="F1" s="108"/>
      <c r="G1" s="108"/>
      <c r="H1" s="108"/>
      <c r="I1" s="108"/>
      <c r="J1" s="108"/>
      <c r="K1" s="108"/>
      <c r="L1" s="108"/>
      <c r="M1" s="108"/>
      <c r="N1" s="108"/>
      <c r="O1" s="2"/>
    </row>
    <row r="2" spans="1:16" ht="117" customHeight="1" x14ac:dyDescent="0.3">
      <c r="A2" s="2"/>
      <c r="B2" s="2"/>
      <c r="C2" s="70"/>
      <c r="D2" s="109" t="s">
        <v>1</v>
      </c>
      <c r="E2" s="109"/>
      <c r="F2" s="109"/>
      <c r="G2" s="109"/>
      <c r="H2" s="109"/>
      <c r="I2" s="109"/>
      <c r="J2" s="109"/>
      <c r="K2" s="109"/>
      <c r="L2" s="109"/>
      <c r="M2" s="109"/>
      <c r="N2" s="109"/>
    </row>
    <row r="3" spans="1:16" ht="19.5" x14ac:dyDescent="0.3">
      <c r="A3" s="2"/>
      <c r="B3" s="114" t="s">
        <v>2</v>
      </c>
      <c r="C3" s="114"/>
      <c r="D3" s="114"/>
      <c r="E3" s="114"/>
      <c r="F3" s="114"/>
      <c r="G3" s="114"/>
      <c r="H3" s="1"/>
      <c r="I3" s="1"/>
      <c r="J3" s="1"/>
      <c r="K3" s="1"/>
      <c r="L3" s="1"/>
      <c r="M3" s="1"/>
      <c r="N3" s="1"/>
      <c r="O3" s="1"/>
    </row>
    <row r="4" spans="1:16" ht="19.5" x14ac:dyDescent="0.3">
      <c r="A4" s="2"/>
      <c r="B4" s="10"/>
      <c r="C4" s="10"/>
      <c r="D4" s="10"/>
      <c r="E4" s="10"/>
      <c r="F4" s="10"/>
      <c r="G4" s="10"/>
      <c r="H4" s="1"/>
      <c r="I4" s="1"/>
      <c r="J4" s="1"/>
      <c r="K4" s="1"/>
      <c r="L4" s="1"/>
      <c r="M4" s="1"/>
      <c r="N4" s="1"/>
      <c r="O4" s="1"/>
    </row>
    <row r="5" spans="1:16" ht="31.5" x14ac:dyDescent="0.3">
      <c r="A5" s="2"/>
      <c r="B5" s="12" t="s">
        <v>3</v>
      </c>
      <c r="C5" s="67"/>
      <c r="D5" s="11"/>
      <c r="E5" s="110" t="s">
        <v>4</v>
      </c>
      <c r="F5" s="110"/>
      <c r="G5" s="110"/>
      <c r="H5" s="110"/>
      <c r="I5" s="110"/>
      <c r="J5" s="110"/>
      <c r="K5" s="110"/>
      <c r="L5" s="110"/>
      <c r="M5" s="110"/>
      <c r="N5" s="110"/>
      <c r="O5" s="5"/>
    </row>
    <row r="6" spans="1:16" ht="30.75" customHeight="1" x14ac:dyDescent="0.3">
      <c r="A6" s="2"/>
      <c r="B6" s="12" t="s">
        <v>5</v>
      </c>
      <c r="C6" s="20"/>
      <c r="D6" s="11"/>
      <c r="E6" s="110" t="s">
        <v>6</v>
      </c>
      <c r="F6" s="110"/>
      <c r="G6" s="110"/>
      <c r="H6" s="110"/>
      <c r="I6" s="110"/>
      <c r="J6" s="110"/>
      <c r="K6" s="110"/>
      <c r="L6" s="110"/>
      <c r="M6" s="110"/>
      <c r="N6" s="110"/>
      <c r="O6" s="5"/>
    </row>
    <row r="7" spans="1:16" x14ac:dyDescent="0.3">
      <c r="A7" s="2"/>
      <c r="B7" s="12" t="s">
        <v>7</v>
      </c>
      <c r="C7" s="20"/>
      <c r="D7" s="11"/>
      <c r="E7" s="65" t="s">
        <v>8</v>
      </c>
      <c r="F7" s="65"/>
      <c r="G7" s="65"/>
      <c r="H7" s="65"/>
      <c r="I7" s="65"/>
      <c r="J7" s="65"/>
      <c r="K7" s="65"/>
      <c r="L7" s="11"/>
      <c r="M7" s="11"/>
      <c r="N7" s="11"/>
      <c r="O7" s="5"/>
    </row>
    <row r="8" spans="1:16" ht="31.5" x14ac:dyDescent="0.3">
      <c r="A8" s="2"/>
      <c r="B8" s="12" t="s">
        <v>9</v>
      </c>
      <c r="C8" s="20"/>
      <c r="D8" s="11"/>
      <c r="E8" s="65" t="s">
        <v>10</v>
      </c>
      <c r="F8" s="65"/>
      <c r="G8" s="65"/>
      <c r="H8" s="65"/>
      <c r="I8" s="65"/>
      <c r="J8" s="65"/>
      <c r="K8" s="65"/>
      <c r="L8" s="11"/>
      <c r="M8" s="11"/>
      <c r="N8" s="11"/>
      <c r="O8" s="5"/>
    </row>
    <row r="9" spans="1:16" ht="31.5" x14ac:dyDescent="0.3">
      <c r="A9" s="2"/>
      <c r="B9" s="12" t="s">
        <v>11</v>
      </c>
      <c r="C9" s="20"/>
      <c r="D9" s="11"/>
      <c r="E9" s="65" t="s">
        <v>12</v>
      </c>
      <c r="F9" s="65"/>
      <c r="G9" s="65"/>
      <c r="H9" s="65"/>
      <c r="I9" s="65"/>
      <c r="J9" s="65"/>
      <c r="K9" s="65"/>
      <c r="L9" s="11"/>
      <c r="M9" s="11"/>
      <c r="N9" s="11"/>
      <c r="O9" s="5"/>
    </row>
    <row r="10" spans="1:16" x14ac:dyDescent="0.3">
      <c r="A10" s="2"/>
      <c r="B10" s="12" t="s">
        <v>13</v>
      </c>
      <c r="C10" s="20"/>
      <c r="D10" s="11"/>
      <c r="E10" s="65" t="s">
        <v>14</v>
      </c>
      <c r="F10" s="65"/>
      <c r="G10" s="65"/>
      <c r="H10" s="65"/>
      <c r="I10" s="65"/>
      <c r="J10" s="65"/>
      <c r="K10" s="65"/>
      <c r="L10" s="11"/>
      <c r="M10" s="11"/>
      <c r="N10" s="11"/>
      <c r="O10" s="5"/>
    </row>
    <row r="11" spans="1:16" x14ac:dyDescent="0.3">
      <c r="A11" s="2"/>
      <c r="B11" s="13"/>
      <c r="C11" s="2"/>
      <c r="D11" s="4"/>
      <c r="E11" s="2"/>
      <c r="F11" s="2"/>
      <c r="G11" s="5"/>
      <c r="H11" s="5"/>
      <c r="I11" s="5"/>
      <c r="J11" s="5"/>
      <c r="K11" s="5"/>
      <c r="L11" s="5"/>
      <c r="M11" s="5"/>
      <c r="N11" s="5"/>
      <c r="O11" s="5"/>
    </row>
    <row r="12" spans="1:16" x14ac:dyDescent="0.3">
      <c r="A12" s="2"/>
      <c r="B12" s="14"/>
      <c r="C12" s="115" t="s">
        <v>15</v>
      </c>
      <c r="D12" s="115"/>
      <c r="E12" s="115"/>
      <c r="F12" s="115"/>
      <c r="G12" s="5"/>
      <c r="H12" s="5"/>
      <c r="I12" s="5"/>
      <c r="J12" s="5"/>
      <c r="K12" s="5"/>
      <c r="L12" s="5"/>
      <c r="M12" s="5"/>
      <c r="N12" s="5"/>
      <c r="O12" s="5"/>
    </row>
    <row r="13" spans="1:16" x14ac:dyDescent="0.3">
      <c r="A13" s="2"/>
      <c r="B13" s="14"/>
      <c r="C13" s="49" t="s">
        <v>16</v>
      </c>
      <c r="D13" s="49" t="s">
        <v>17</v>
      </c>
      <c r="E13" s="49" t="s">
        <v>18</v>
      </c>
      <c r="F13" s="49" t="s">
        <v>17</v>
      </c>
      <c r="G13" s="5"/>
      <c r="H13" s="18" t="s">
        <v>19</v>
      </c>
      <c r="I13" s="18"/>
      <c r="J13" s="18"/>
      <c r="K13" s="18"/>
      <c r="L13" s="18"/>
      <c r="M13" s="18"/>
      <c r="N13" s="18"/>
      <c r="O13" s="5"/>
    </row>
    <row r="14" spans="1:16" x14ac:dyDescent="0.3">
      <c r="A14" s="2"/>
      <c r="B14" s="14"/>
      <c r="C14" s="17"/>
      <c r="D14" s="68" t="str">
        <f>IF($C$5="EU values",IFERROR(VLOOKUP(CONCATENATE($C$7,$C$9,C14),'EU Values'!$D$392:$E$432,2,0),"0%"),"")</f>
        <v/>
      </c>
      <c r="E14" s="41"/>
      <c r="F14" s="66" t="str">
        <f>IF($C$5="EU values",IFERROR(VLOOKUP(CONCATENATE($C$7,$C$9,E14),'EU Values'!$D$392:$E$432,2,0),"0%"),"")</f>
        <v/>
      </c>
      <c r="G14" s="5"/>
      <c r="H14" s="119" t="s">
        <v>20</v>
      </c>
      <c r="I14" s="120"/>
      <c r="J14" s="120"/>
      <c r="K14" s="120"/>
      <c r="L14" s="120"/>
      <c r="M14" s="120"/>
      <c r="N14" s="121"/>
      <c r="O14" s="5"/>
      <c r="P14" s="100"/>
    </row>
    <row r="15" spans="1:16" x14ac:dyDescent="0.3">
      <c r="A15" s="2"/>
      <c r="B15" s="14"/>
      <c r="C15" s="17"/>
      <c r="D15" s="68" t="str">
        <f>IF($C$5="EU values",IFERROR(VLOOKUP(CONCATENATE($C$7,$C$9,C15),'EU Values'!$D$392:$E$432,2,0),"0%"),"")</f>
        <v/>
      </c>
      <c r="E15" s="17"/>
      <c r="F15" s="66" t="str">
        <f>IF($C$5="EU values",IFERROR(VLOOKUP(CONCATENATE($C$7,$C$9,E15),'EU Values'!$D$392:$E$432,2,0),"0%"),"")</f>
        <v/>
      </c>
      <c r="G15" s="5"/>
      <c r="H15" s="122"/>
      <c r="I15" s="123"/>
      <c r="J15" s="123"/>
      <c r="K15" s="123"/>
      <c r="L15" s="123"/>
      <c r="M15" s="123"/>
      <c r="N15" s="124"/>
      <c r="O15" s="5"/>
      <c r="P15" s="100"/>
    </row>
    <row r="16" spans="1:16" x14ac:dyDescent="0.3">
      <c r="A16" s="2"/>
      <c r="B16" s="14"/>
      <c r="C16" s="17"/>
      <c r="D16" s="68" t="str">
        <f>IF($C$5="EU values",IFERROR(VLOOKUP(CONCATENATE($C$7,$C$9,C16),'EU Values'!$D$392:$E$432,2,0),"0%"),"")</f>
        <v/>
      </c>
      <c r="E16" s="17"/>
      <c r="F16" s="66" t="str">
        <f>IF($C$5="EU values",IFERROR(VLOOKUP(CONCATENATE($C$7,$C$9,E16),'EU Values'!$D$392:$E$432,2,0),"0%"),"")</f>
        <v/>
      </c>
      <c r="G16" s="5"/>
      <c r="H16" s="122"/>
      <c r="I16" s="123"/>
      <c r="J16" s="123"/>
      <c r="K16" s="123"/>
      <c r="L16" s="123"/>
      <c r="M16" s="123"/>
      <c r="N16" s="124"/>
      <c r="O16" s="5"/>
      <c r="P16" s="100"/>
    </row>
    <row r="17" spans="1:16" x14ac:dyDescent="0.3">
      <c r="A17" s="2"/>
      <c r="B17" s="14"/>
      <c r="C17" s="17"/>
      <c r="D17" s="68" t="str">
        <f>IF($C$5="EU values",IFERROR(VLOOKUP(CONCATENATE($C$7,$C$9,C17),'EU Values'!$D$392:$E$432,2,0),"0%"),"")</f>
        <v/>
      </c>
      <c r="E17" s="17"/>
      <c r="F17" s="66" t="str">
        <f>IF($C$5="EU values",IFERROR(VLOOKUP(CONCATENATE($C$7,$C$9,E17),'EU Values'!$D$392:$E$432,2,0),"0%"),"")</f>
        <v/>
      </c>
      <c r="G17" s="5"/>
      <c r="H17" s="122"/>
      <c r="I17" s="123"/>
      <c r="J17" s="123"/>
      <c r="K17" s="123"/>
      <c r="L17" s="123"/>
      <c r="M17" s="123"/>
      <c r="N17" s="124"/>
      <c r="O17" s="5"/>
      <c r="P17" s="100"/>
    </row>
    <row r="18" spans="1:16" x14ac:dyDescent="0.3">
      <c r="A18" s="2"/>
      <c r="B18" s="14"/>
      <c r="C18" s="17"/>
      <c r="D18" s="68" t="str">
        <f>IF($C$5="EU values",IFERROR(VLOOKUP(CONCATENATE($C$7,$C$9,C18),'EU Values'!$D$392:$E$432,2,0),"0%"),"")</f>
        <v/>
      </c>
      <c r="E18" s="17"/>
      <c r="F18" s="66" t="str">
        <f>IF($C$5="EU values",IFERROR(VLOOKUP(CONCATENATE($C$7,$C$9,E18),'EU Values'!$D$392:$E$432,2,0),"0%"),"")</f>
        <v/>
      </c>
      <c r="G18" s="5"/>
      <c r="H18" s="122"/>
      <c r="I18" s="123"/>
      <c r="J18" s="123"/>
      <c r="K18" s="123"/>
      <c r="L18" s="123"/>
      <c r="M18" s="123"/>
      <c r="N18" s="124"/>
      <c r="O18" s="5"/>
      <c r="P18" s="100"/>
    </row>
    <row r="19" spans="1:16" x14ac:dyDescent="0.3">
      <c r="A19" s="2"/>
      <c r="B19" s="14"/>
      <c r="C19" s="17"/>
      <c r="D19" s="68" t="str">
        <f>IF($C$5="EU values",IFERROR(VLOOKUP(CONCATENATE($C$7,$C$9,C19),'EU Values'!$D$392:$E$432,2,0),"0%"),"")</f>
        <v/>
      </c>
      <c r="E19" s="17"/>
      <c r="F19" s="66" t="str">
        <f>IF($C$5="EU values",IFERROR(VLOOKUP(CONCATENATE($C$7,$C$9,E19),'EU Values'!$D$392:$E$432,2,0),"0%"),"")</f>
        <v/>
      </c>
      <c r="G19" s="5"/>
      <c r="H19" s="122"/>
      <c r="I19" s="123"/>
      <c r="J19" s="123"/>
      <c r="K19" s="123"/>
      <c r="L19" s="123"/>
      <c r="M19" s="123"/>
      <c r="N19" s="124"/>
      <c r="O19" s="5"/>
      <c r="P19" s="100"/>
    </row>
    <row r="20" spans="1:16" x14ac:dyDescent="0.3">
      <c r="A20" s="2"/>
      <c r="B20" s="14"/>
      <c r="C20" s="17"/>
      <c r="D20" s="68" t="str">
        <f>IF($C$5="EU values",IFERROR(VLOOKUP(CONCATENATE($C$7,$C$9,C20),'EU Values'!$D$392:$E$432,2,0),"0%"),"")</f>
        <v/>
      </c>
      <c r="E20" s="17"/>
      <c r="F20" s="66" t="str">
        <f>IF($C$5="EU values",IFERROR(VLOOKUP(CONCATENATE($C$7,$C$9,E20),'EU Values'!$D$392:$E$432,2,0),"0%"),"")</f>
        <v/>
      </c>
      <c r="G20" s="5"/>
      <c r="H20" s="122"/>
      <c r="I20" s="123"/>
      <c r="J20" s="123"/>
      <c r="K20" s="123"/>
      <c r="L20" s="123"/>
      <c r="M20" s="123"/>
      <c r="N20" s="124"/>
      <c r="O20" s="5"/>
      <c r="P20" s="100"/>
    </row>
    <row r="21" spans="1:16" x14ac:dyDescent="0.3">
      <c r="A21" s="2"/>
      <c r="B21" s="14"/>
      <c r="C21" s="17"/>
      <c r="D21" s="68" t="str">
        <f>IF($C$5="EU values",IFERROR(VLOOKUP(CONCATENATE($C$7,$C$9,C21),'EU Values'!$D$392:$E$432,2,0),"0%"),"")</f>
        <v/>
      </c>
      <c r="E21" s="17"/>
      <c r="F21" s="66" t="str">
        <f>IF($C$5="EU values",IFERROR(VLOOKUP(CONCATENATE($C$7,$C$9,E21),'EU Values'!$D$392:$E$432,2,0),"0%"),"")</f>
        <v/>
      </c>
      <c r="G21" s="5"/>
      <c r="H21" s="122"/>
      <c r="I21" s="123"/>
      <c r="J21" s="123"/>
      <c r="K21" s="123"/>
      <c r="L21" s="123"/>
      <c r="M21" s="123"/>
      <c r="N21" s="124"/>
      <c r="O21" s="5"/>
      <c r="P21" s="100"/>
    </row>
    <row r="22" spans="1:16" x14ac:dyDescent="0.3">
      <c r="A22" s="2"/>
      <c r="B22" s="14"/>
      <c r="C22" s="17"/>
      <c r="D22" s="68" t="str">
        <f>IF($C$5="EU values",IFERROR(VLOOKUP(CONCATENATE($C$7,$C$9,C22),'EU Values'!$D$392:$E$432,2,0),"0%"),"")</f>
        <v/>
      </c>
      <c r="E22" s="17"/>
      <c r="F22" s="66" t="str">
        <f>IF($C$5="EU values",IFERROR(VLOOKUP(CONCATENATE($C$7,$C$9,E22),'EU Values'!$D$392:$E$432,2,0),"0%"),"")</f>
        <v/>
      </c>
      <c r="G22" s="5"/>
      <c r="H22" s="125"/>
      <c r="I22" s="126"/>
      <c r="J22" s="126"/>
      <c r="K22" s="126"/>
      <c r="L22" s="126"/>
      <c r="M22" s="126"/>
      <c r="N22" s="127"/>
      <c r="O22" s="5"/>
    </row>
    <row r="23" spans="1:16" x14ac:dyDescent="0.3">
      <c r="A23" s="2"/>
      <c r="B23" s="14"/>
      <c r="C23" s="102" t="s">
        <v>21</v>
      </c>
      <c r="D23" s="103">
        <f>SUM(D14:D22)</f>
        <v>0</v>
      </c>
      <c r="E23" s="102" t="s">
        <v>21</v>
      </c>
      <c r="F23" s="103">
        <f>SUM(F14:F22)</f>
        <v>0</v>
      </c>
      <c r="G23" s="5"/>
      <c r="H23" s="46" t="s">
        <v>22</v>
      </c>
      <c r="I23" s="47"/>
      <c r="J23" s="47"/>
      <c r="K23" s="47"/>
      <c r="L23" s="47"/>
      <c r="M23" s="47"/>
      <c r="N23" s="48"/>
      <c r="O23" s="5"/>
    </row>
    <row r="24" spans="1:16" ht="17.25" x14ac:dyDescent="0.3">
      <c r="A24" s="2"/>
      <c r="B24" s="2"/>
      <c r="C24" s="104" t="s">
        <v>23</v>
      </c>
      <c r="D24" s="105">
        <f>IF($C$5="National values",(IFERROR($D$14*INDEX('National Values'!$C$3:$C$40,MATCH($C$14,'National Values'!$A$3:$A$40,0)),0)+IFERROR($D$15*INDEX('National Values'!$C$3:$C$40,MATCH($C$15,'National Values'!$A$3:$A$40,0)),0)+IFERROR($D$16*INDEX('National Values'!$C$3:$C$40,MATCH($C$16,'National Values'!$A$3:$A$40,0)),0)+IFERROR($D$17*INDEX('National Values'!$C$3:$C$40,MATCH($C$17,'National Values'!$A$3:$A$40,0)),0)+IFERROR($D$18*INDEX('National Values'!$C$3:$C$40,MATCH($C$18,'National Values'!$A$3:$A$40,0)),0)+IFERROR($D$19*INDEX('National Values'!$C$3:$C$40,MATCH($C$19,'National Values'!$A$3:$A$40,0)),0)+IFERROR($D$20*INDEX('National Values'!$C$3:$C$40,MATCH($C$20,'National Values'!$A$3:$A$40,0)),0)+IFERROR($D$21*INDEX('National Values'!$C$3:$C$40,MATCH($C$21,'National Values'!$A$3:$A$40,0)),0)+IFERROR($D$22*INDEX('National Values'!$C$3:$C$40,MATCH($C$22,'National Values'!$A$3:$A$40,0)),0)),(IFERROR($D$14*INDEX('EU Values'!$C$3:$C$40,MATCH($C$14,'EU Values'!$A$3:$A$40,0)),0)+IFERROR($D$15*INDEX('EU Values'!$C$3:$C$40,MATCH($C$15,'EU Values'!$A$3:$A$40,0)),0)+IFERROR($D$16*INDEX('EU Values'!$C$3:$C$40,MATCH($C$16,'EU Values'!$A$3:$A$40,0)),0)+IFERROR($D$17*INDEX('EU Values'!$C$3:$C$40,MATCH($C$17,'EU Values'!$A$3:$A$40,0)),0)+IFERROR($D$18*INDEX('EU Values'!$C$3:$C$40,MATCH($C$18,'EU Values'!$A$3:$A$40,0)),0)+IFERROR($D$19*INDEX('EU Values'!$C$3:$C$40,MATCH($C$19,'EU Values'!$A$3:$A$40,0)),0)+IFERROR($D$20*INDEX('EU Values'!$C$3:$C$40,MATCH($C$20,'EU Values'!$A$3:$A$40,0)),0)+IFERROR($D$21*INDEX('EU Values'!$C$3:$C$40,MATCH($C$21,'EU Values'!$A$3:$A$40,0)),0)+IFERROR($D$22*INDEX('EU Values'!$C$3:$C$40,MATCH($C$22,'EU Values'!$A$3:$A$40,0)),0)))</f>
        <v>0</v>
      </c>
      <c r="E24" s="104" t="s">
        <v>23</v>
      </c>
      <c r="F24" s="105">
        <f>IF($C$5="National values",IFERROR($F$14*INDEX('National Values'!$C$3:$C$40,MATCH($E$14,'National Values'!$A$3:$A$40,0)),0)+IFERROR($F$15*INDEX('National Values'!$C$3:$C$40,MATCH($E$15,'National Values'!$A$3:$A$40,0)),0)+IFERROR($F$16*INDEX('National Values'!$C$3:$C$40,MATCH($E$16,'National Values'!$A$3:$A$40,0)),0)+IFERROR($F$17*INDEX('National Values'!$C$3:$C$40,MATCH($E$17,'National Values'!$A$3:$A$40,0)),0)+IFERROR($F$18*INDEX('National Values'!$C$3:$C$40,MATCH($E$18,'National Values'!$A$3:$A$40,0)),0)+IFERROR($F$19*INDEX('National Values'!$C$3:$C$40,MATCH($E$19,'National Values'!$A$3:$A$40,0)),0)+IFERROR($F$20*INDEX('National Values'!$C$3:$C$40,MATCH($E$20,'National Values'!$A$3:$A$40,0)),0)+IFERROR($F$21*INDEX('National Values'!$C$3:$C$40,MATCH($E$21,'National Values'!$A$3:$A$40,0)),0)+IFERROR($F$22*INDEX('National Values'!$C$3:$C$40,MATCH($E$22,'National Values'!$A$3:$A$40,0)),0),IFERROR($F$14*INDEX('EU Values'!$C$3:$C$40,MATCH($E$14,'EU Values'!$A$3:$A$40,0)),0)+IFERROR($F$15*INDEX('EU Values'!$C$3:$C$40,MATCH($E$15,'EU Values'!$A$3:$A$40,0)),0)+IFERROR($F$16*INDEX('EU Values'!$C$3:$C$40,MATCH($E$16,'EU Values'!$A$3:$A$40,0)),0)+IFERROR($F$17*INDEX('EU Values'!$C$3:$C$40,MATCH($E$17,'EU Values'!$A$3:$A$40,0)),0)+IFERROR($F$18*INDEX('EU Values'!$C$3:$C$40,MATCH($E$18,'EU Values'!$A$3:$A$40,0)),0)+IFERROR($F$19*INDEX('EU Values'!$C$3:$C$40,MATCH($E$19,'EU Values'!$A$3:$A$40,0)),0)+IFERROR($F$20*INDEX('EU Values'!$C$3:$C$40,MATCH($E$20,'EU Values'!$A$3:$A$40,0)),0)+IFERROR($F$21*INDEX('EU Values'!$C$3:$C$40,MATCH($E$21,'EU Values'!$A$3:$A$40,0)),0)+IFERROR($F$22*INDEX('EU Values'!$C$3:$C$40,MATCH($E$22,'EU Values'!$A$3:$A$40,0)),0))</f>
        <v>0</v>
      </c>
      <c r="G24" s="2"/>
      <c r="H24" s="116" t="s">
        <v>24</v>
      </c>
      <c r="I24" s="117"/>
      <c r="J24" s="117"/>
      <c r="K24" s="117"/>
      <c r="L24" s="117"/>
      <c r="M24" s="117"/>
      <c r="N24" s="118"/>
      <c r="O24" s="4"/>
    </row>
    <row r="25" spans="1:16" ht="17.25" x14ac:dyDescent="0.3">
      <c r="A25" s="2"/>
      <c r="B25" s="2"/>
      <c r="C25" s="104" t="s">
        <v>25</v>
      </c>
      <c r="D25" s="105">
        <f>IF($C$5="National values",(IFERROR($D$14*INDEX('National Values'!$B$3:$B$40,MATCH($C$14,'National Values'!$A$3:$A$40,0)),0)+IFERROR($D$15*INDEX('National Values'!$B$3:$B$40,MATCH($C$15,'National Values'!$A$3:$A$40,0)),0)+IFERROR($D$16*INDEX('National Values'!$B$3:$B$40,MATCH($C$16,'National Values'!$A$3:$A$40,0)),0)+IFERROR($D$17*INDEX('National Values'!$B$3:$B$40,MATCH($C$17,'National Values'!$A$3:$A$40,0)),0)+IFERROR($D$18*INDEX('National Values'!$B$3:$B$40,MATCH($C$18,'National Values'!$A$3:$A$40,0)),0)+IFERROR($D$19*INDEX('National Values'!$B$3:$B$40,MATCH($C$19,'National Values'!$A$3:$A$40,0)),0)+IFERROR($D$20*INDEX('National Values'!$B$3:$B$40,MATCH($C$20,'National Values'!$A$3:$A$40,0)),0)+IFERROR($D$21*INDEX('National Values'!$B$3:$B$40,MATCH($C$21,'National Values'!$A$3:$A$40,0)),0)+IFERROR($D$22*INDEX('National Values'!$B$3:$B$40,MATCH($C$22,'National Values'!$A$3:$A$40,0)),0)),(IFERROR($D$14*INDEX('EU Values'!$B$3:$B$40,MATCH($C$14,'EU Values'!$A$3:$A$40,0)),0)+IFERROR($D$15*INDEX('EU Values'!$B$3:$B$40,MATCH($C$15,'EU Values'!$A$3:$A$40,0)),0)+IFERROR($D$16*INDEX('EU Values'!$B$3:$B$40,MATCH($C$16,'EU Values'!$A$3:$A$40,0)),0)+IFERROR($D$17*INDEX('EU Values'!$B$3:$B$40,MATCH($C$17,'EU Values'!$A$3:$A$40,0)),0)+IFERROR($D$18*INDEX('EU Values'!$B$3:$B$40,MATCH($C$18,'EU Values'!$A$3:$A$40,0)),0)+IFERROR($D$19*INDEX('EU Values'!$B$3:$B$40,MATCH($C$19,'EU Values'!$A$3:$A$40,0)),0)+IFERROR($D$20*INDEX('EU Values'!$B$3:$B$40,MATCH($C$20,'EU Values'!$A$3:$A$40,0)),0)+IFERROR($D$21*INDEX('EU Values'!$B$3:$B$40,MATCH($C$21,'EU Values'!$A$3:$A$40,0)),0)+IFERROR($D$22*INDEX('EU Values'!$B$3:$B$40,MATCH($C$22,'EU Values'!$A$3:$A$40,0)),0)))</f>
        <v>0</v>
      </c>
      <c r="E25" s="104" t="s">
        <v>25</v>
      </c>
      <c r="F25" s="105">
        <f>IF($C$5="National values",IFERROR($F$14*INDEX('National Values'!$B$3:$B$40,MATCH($E$14,'National Values'!$A$3:$A$40,0)),0)+IFERROR($F$15*INDEX('National Values'!$B$3:$B$40,MATCH($E$15,'National Values'!$A$3:$A$40,0)),0)+IFERROR($F$16*INDEX('National Values'!$B$3:$B$40,MATCH($E$16,'National Values'!$A$3:$A$40,0)),0)+IFERROR($F$17*INDEX('National Values'!$B$3:$B$40,MATCH($E$17,'National Values'!$A$3:$A$40,0)),0)+IFERROR($F$18*INDEX('National Values'!$B$3:$B$40,MATCH($E$18,'National Values'!$A$3:$A$40,0)),0)+IFERROR($F$19*INDEX('National Values'!$B$3:$B$40,MATCH($E$19,'National Values'!$A$3:$A$40,0)),0)+IFERROR($F$20*INDEX('National Values'!$B$3:$B$40,MATCH($E$20,'National Values'!$A$3:$A$40,0)),0)+IFERROR($F$21*INDEX('National Values'!$B$3:$B$40,MATCH($E$21,'National Values'!$A$3:$A$40,0)),0)+IFERROR($F$22*INDEX('National Values'!$B$3:$B$40,MATCH($E$22,'National Values'!$A$3:$A$40,0)),0),IFERROR($F$14*INDEX('EU Values'!$B$3:$B$40,MATCH($E$14,'EU Values'!$A$3:$A$40,0)),0)+IFERROR($F$15*INDEX('EU Values'!$B$3:$B$40,MATCH($E$15,'EU Values'!$A$3:$A$40,0)),0)+IFERROR($F$16*INDEX('EU Values'!$B$3:$B$40,MATCH($E$16,'EU Values'!$A$3:$A$40,0)),0)+IFERROR($F$17*INDEX('EU Values'!$B$3:$B$40,MATCH($E$17,'EU Values'!$A$3:$A$40,0)),0)+IFERROR($F$18*INDEX('EU Values'!$B$3:$B$40,MATCH($E$18,'EU Values'!$A$3:$A$40,0)),0)+IFERROR($F$19*INDEX('EU Values'!$B$3:$B$40,MATCH($E$19,'EU Values'!$A$3:$A$40,0)),0)+IFERROR($F$20*INDEX('EU Values'!$B$3:$B$40,MATCH($E$20,'EU Values'!$A$3:$A$40,0)),0)+IFERROR($F$21*INDEX('EU Values'!$B$3:$B$40,MATCH($E$21,'EU Values'!$A$3:$A$40,0)),0)+IFERROR($F$22*INDEX('EU Values'!$B$3:$B$40,MATCH($E$22,'EU Values'!$A$3:$A$40,0)),0))</f>
        <v>0</v>
      </c>
      <c r="G25" s="2"/>
      <c r="H25" s="116" t="s">
        <v>26</v>
      </c>
      <c r="I25" s="117"/>
      <c r="J25" s="117"/>
      <c r="K25" s="117"/>
      <c r="L25" s="117"/>
      <c r="M25" s="117"/>
      <c r="N25" s="118"/>
      <c r="O25" s="4"/>
    </row>
    <row r="26" spans="1:16" x14ac:dyDescent="0.3">
      <c r="A26" s="2"/>
      <c r="B26" s="14"/>
      <c r="C26" s="2"/>
      <c r="D26" s="4"/>
      <c r="E26" s="2"/>
      <c r="F26" s="2"/>
      <c r="G26" s="5"/>
      <c r="H26" s="5"/>
      <c r="I26" s="5"/>
      <c r="J26" s="5"/>
      <c r="K26" s="5"/>
      <c r="L26" s="5"/>
      <c r="M26" s="5"/>
      <c r="N26" s="5"/>
      <c r="O26" s="5"/>
    </row>
    <row r="27" spans="1:16" x14ac:dyDescent="0.3">
      <c r="A27" s="2"/>
      <c r="B27" s="14"/>
      <c r="C27" s="49" t="s">
        <v>27</v>
      </c>
      <c r="D27" s="49" t="s">
        <v>28</v>
      </c>
      <c r="E27" s="49" t="s">
        <v>29</v>
      </c>
      <c r="F27" s="49" t="s">
        <v>28</v>
      </c>
      <c r="G27" s="2"/>
      <c r="H27" s="18" t="s">
        <v>19</v>
      </c>
      <c r="I27" s="18"/>
      <c r="J27" s="18"/>
      <c r="K27" s="18"/>
      <c r="L27" s="18"/>
      <c r="M27" s="18"/>
      <c r="N27" s="18"/>
      <c r="O27" s="3"/>
    </row>
    <row r="28" spans="1:16" x14ac:dyDescent="0.3">
      <c r="A28" s="2"/>
      <c r="B28" s="15" t="s">
        <v>30</v>
      </c>
      <c r="C28" s="22"/>
      <c r="D28" s="6" t="s">
        <v>31</v>
      </c>
      <c r="E28" s="101" t="str">
        <f>IFERROR(VLOOKUP(CONCATENATE(C6,C8,C9),'EU Values'!D44:E178,2,0),"Not available")</f>
        <v>Not available</v>
      </c>
      <c r="F28" s="6" t="s">
        <v>31</v>
      </c>
      <c r="G28" s="2"/>
      <c r="H28" s="111" t="s">
        <v>32</v>
      </c>
      <c r="I28" s="112"/>
      <c r="J28" s="112"/>
      <c r="K28" s="112"/>
      <c r="L28" s="112"/>
      <c r="M28" s="112"/>
      <c r="N28" s="113"/>
      <c r="O28" s="4"/>
    </row>
    <row r="29" spans="1:16" x14ac:dyDescent="0.3">
      <c r="A29" s="2"/>
      <c r="B29" s="12" t="s">
        <v>33</v>
      </c>
      <c r="C29" s="22"/>
      <c r="D29" s="6" t="s">
        <v>31</v>
      </c>
      <c r="E29" s="42" t="str">
        <f>IFERROR(VLOOKUP(CONCATENATE(C8,C9,C10),'EU Values'!D182:E341,2,0),"Not available")</f>
        <v>Not available</v>
      </c>
      <c r="F29" s="6" t="s">
        <v>31</v>
      </c>
      <c r="G29" s="2"/>
      <c r="H29" s="111" t="s">
        <v>34</v>
      </c>
      <c r="I29" s="112"/>
      <c r="J29" s="112"/>
      <c r="K29" s="112"/>
      <c r="L29" s="112"/>
      <c r="M29" s="112"/>
      <c r="N29" s="113"/>
      <c r="O29" s="4"/>
    </row>
    <row r="30" spans="1:16" ht="25.5" x14ac:dyDescent="0.3">
      <c r="A30" s="2"/>
      <c r="B30" s="12" t="s">
        <v>35</v>
      </c>
      <c r="C30" s="17"/>
      <c r="D30" s="36" t="s">
        <v>36</v>
      </c>
      <c r="E30" s="42" t="str">
        <f>IFERROR(VLOOKUP(CONCATENATE(C7,C9),'EU Values'!D345:E354,2,0),"Not available")</f>
        <v>Not available</v>
      </c>
      <c r="F30" s="36" t="s">
        <v>36</v>
      </c>
      <c r="G30" s="2"/>
      <c r="H30" s="111" t="s">
        <v>37</v>
      </c>
      <c r="I30" s="112"/>
      <c r="J30" s="112"/>
      <c r="K30" s="112"/>
      <c r="L30" s="112"/>
      <c r="M30" s="112"/>
      <c r="N30" s="113"/>
      <c r="O30" s="4"/>
    </row>
    <row r="31" spans="1:16" ht="17.25" x14ac:dyDescent="0.3">
      <c r="A31" s="2"/>
      <c r="B31" s="12" t="s">
        <v>38</v>
      </c>
      <c r="C31" s="17"/>
      <c r="D31" s="36" t="s">
        <v>31</v>
      </c>
      <c r="E31" s="42">
        <f>IFERROR(IF(AND(C7="Residential",OR(C9="SpaceHeating",C9="Cooling")),0.8,1),"Not available")</f>
        <v>1</v>
      </c>
      <c r="F31" s="36" t="s">
        <v>31</v>
      </c>
      <c r="G31" s="2"/>
      <c r="H31" s="111" t="s">
        <v>39</v>
      </c>
      <c r="I31" s="112"/>
      <c r="J31" s="112"/>
      <c r="K31" s="112"/>
      <c r="L31" s="112"/>
      <c r="M31" s="112"/>
      <c r="N31" s="113"/>
      <c r="O31" s="4"/>
    </row>
    <row r="32" spans="1:16" ht="17.25" x14ac:dyDescent="0.3">
      <c r="A32" s="2"/>
      <c r="B32" s="12" t="s">
        <v>40</v>
      </c>
      <c r="C32" s="17"/>
      <c r="D32" s="6" t="s">
        <v>31</v>
      </c>
      <c r="E32" s="42" t="str">
        <f>IFERROR(VLOOKUP(CONCATENATE(C6,C7,C9),'EU Values'!D358:E387,2,0),"Not available")</f>
        <v>Not available</v>
      </c>
      <c r="F32" s="6" t="s">
        <v>31</v>
      </c>
      <c r="G32" s="2"/>
      <c r="H32" s="111" t="s">
        <v>41</v>
      </c>
      <c r="I32" s="112"/>
      <c r="J32" s="112"/>
      <c r="K32" s="112"/>
      <c r="L32" s="112"/>
      <c r="M32" s="112"/>
      <c r="N32" s="113"/>
      <c r="O32" s="4"/>
      <c r="P32" s="37"/>
    </row>
    <row r="33" spans="1:18" x14ac:dyDescent="0.3">
      <c r="A33" s="2"/>
      <c r="B33" s="12" t="s">
        <v>42</v>
      </c>
      <c r="C33" s="16"/>
      <c r="D33" s="39" t="s">
        <v>43</v>
      </c>
      <c r="E33" s="17"/>
      <c r="F33" s="39" t="s">
        <v>43</v>
      </c>
      <c r="G33" s="2"/>
      <c r="H33" s="111" t="s">
        <v>44</v>
      </c>
      <c r="I33" s="112"/>
      <c r="J33" s="112"/>
      <c r="K33" s="112"/>
      <c r="L33" s="112"/>
      <c r="M33" s="112"/>
      <c r="N33" s="113"/>
      <c r="O33" s="4"/>
    </row>
    <row r="34" spans="1:18" x14ac:dyDescent="0.3">
      <c r="A34" s="2"/>
      <c r="B34" s="2"/>
      <c r="C34" s="2"/>
      <c r="D34" s="2"/>
      <c r="E34" s="2"/>
      <c r="F34" s="2"/>
      <c r="G34" s="2"/>
      <c r="H34" s="2"/>
      <c r="I34" s="2"/>
      <c r="J34" s="2"/>
      <c r="K34" s="2"/>
      <c r="L34" s="2"/>
      <c r="M34" s="2"/>
      <c r="N34" s="2"/>
      <c r="O34" s="2"/>
      <c r="R34" s="45"/>
    </row>
    <row r="35" spans="1:18" ht="19.5" x14ac:dyDescent="0.3">
      <c r="A35" s="2"/>
      <c r="B35" s="114" t="s">
        <v>45</v>
      </c>
      <c r="C35" s="114"/>
      <c r="D35" s="114"/>
      <c r="E35" s="114"/>
      <c r="F35" s="114"/>
      <c r="G35" s="114"/>
      <c r="H35" s="1"/>
      <c r="I35" s="1"/>
      <c r="J35" s="1"/>
      <c r="K35" s="1"/>
      <c r="L35" s="1"/>
      <c r="M35" s="1"/>
      <c r="N35" s="1"/>
      <c r="O35" s="1"/>
    </row>
    <row r="36" spans="1:18" x14ac:dyDescent="0.3">
      <c r="A36" s="2"/>
      <c r="B36" s="2"/>
      <c r="C36" s="2"/>
      <c r="D36" s="4"/>
      <c r="E36" s="2"/>
      <c r="F36" s="2"/>
      <c r="G36" s="5"/>
      <c r="H36" s="5"/>
      <c r="I36" s="5"/>
      <c r="J36" s="5"/>
      <c r="K36" s="5"/>
      <c r="L36" s="5"/>
      <c r="M36" s="5"/>
      <c r="N36" s="5"/>
      <c r="O36" s="5"/>
    </row>
    <row r="37" spans="1:18" x14ac:dyDescent="0.3">
      <c r="A37" s="2"/>
      <c r="B37" s="2"/>
      <c r="C37" s="2"/>
      <c r="D37" s="4"/>
      <c r="E37" s="2"/>
      <c r="F37" s="2"/>
      <c r="G37" s="5"/>
      <c r="H37" s="5"/>
      <c r="I37" s="5"/>
      <c r="J37" s="5"/>
      <c r="K37" s="5"/>
      <c r="L37" s="5"/>
      <c r="M37" s="5"/>
      <c r="N37" s="5"/>
      <c r="O37" s="5"/>
    </row>
    <row r="38" spans="1:18" ht="16.5" x14ac:dyDescent="0.3">
      <c r="A38" s="2"/>
      <c r="B38" s="128" t="s">
        <v>46</v>
      </c>
      <c r="C38" s="128"/>
      <c r="D38" s="128"/>
      <c r="E38" s="128"/>
      <c r="F38" s="128"/>
      <c r="G38" s="128"/>
      <c r="H38" s="5"/>
      <c r="I38" s="5"/>
      <c r="J38" s="5"/>
      <c r="K38" s="5"/>
      <c r="L38" s="5"/>
      <c r="M38" s="5"/>
      <c r="N38" s="5"/>
      <c r="O38" s="5"/>
    </row>
    <row r="39" spans="1:18" x14ac:dyDescent="0.3">
      <c r="A39" s="2"/>
      <c r="B39" s="2"/>
      <c r="C39" s="2"/>
      <c r="D39" s="4"/>
      <c r="E39" s="2"/>
      <c r="F39" s="2"/>
      <c r="G39" s="5"/>
      <c r="H39" s="5"/>
      <c r="I39" s="5"/>
      <c r="J39" s="5"/>
      <c r="K39" s="5"/>
      <c r="L39" s="5"/>
      <c r="M39" s="5"/>
      <c r="N39" s="5"/>
      <c r="O39" s="5"/>
    </row>
    <row r="40" spans="1:18" x14ac:dyDescent="0.3">
      <c r="A40" s="2"/>
      <c r="B40" s="2"/>
      <c r="C40" s="2"/>
      <c r="D40" s="4"/>
      <c r="E40" s="2"/>
      <c r="F40" s="2"/>
      <c r="G40" s="5"/>
      <c r="H40" s="5"/>
      <c r="I40" s="5"/>
      <c r="J40" s="5"/>
      <c r="K40" s="5"/>
      <c r="L40" s="5"/>
      <c r="M40" s="5"/>
      <c r="N40" s="5"/>
      <c r="O40" s="5"/>
    </row>
    <row r="41" spans="1:18" ht="16.5" x14ac:dyDescent="0.3">
      <c r="A41" s="2"/>
      <c r="B41" s="128" t="s">
        <v>47</v>
      </c>
      <c r="C41" s="128"/>
      <c r="D41" s="128"/>
      <c r="E41" s="128"/>
      <c r="F41" s="128"/>
      <c r="G41" s="128"/>
      <c r="H41" s="5"/>
      <c r="I41" s="5"/>
      <c r="J41" s="5"/>
      <c r="K41" s="5"/>
      <c r="L41" s="5"/>
      <c r="M41" s="5"/>
      <c r="N41" s="5"/>
      <c r="O41" s="5"/>
    </row>
    <row r="42" spans="1:18" x14ac:dyDescent="0.3">
      <c r="A42" s="2"/>
      <c r="B42" s="2"/>
      <c r="C42" s="2"/>
      <c r="D42" s="4"/>
      <c r="E42" s="2"/>
      <c r="F42" s="2"/>
      <c r="G42" s="5"/>
      <c r="H42" s="5"/>
      <c r="I42" s="5"/>
      <c r="J42" s="5"/>
      <c r="K42" s="5"/>
      <c r="L42" s="5"/>
      <c r="M42" s="5"/>
      <c r="N42" s="5"/>
      <c r="O42" s="5"/>
    </row>
    <row r="43" spans="1:18" x14ac:dyDescent="0.3">
      <c r="A43" s="2"/>
      <c r="B43" s="2"/>
      <c r="C43" s="2"/>
      <c r="D43" s="4"/>
      <c r="E43" s="2"/>
      <c r="F43" s="2"/>
      <c r="G43" s="5"/>
      <c r="H43" s="5"/>
      <c r="I43" s="5"/>
      <c r="J43" s="5"/>
      <c r="K43" s="5"/>
      <c r="L43" s="5"/>
      <c r="M43" s="5"/>
      <c r="N43" s="5"/>
      <c r="O43" s="5"/>
    </row>
    <row r="44" spans="1:18" ht="16.5" x14ac:dyDescent="0.3">
      <c r="A44" s="2"/>
      <c r="B44" s="128" t="s">
        <v>48</v>
      </c>
      <c r="C44" s="128"/>
      <c r="D44" s="128"/>
      <c r="E44" s="128"/>
      <c r="F44" s="128"/>
      <c r="G44" s="128"/>
      <c r="H44" s="5"/>
      <c r="I44" s="5"/>
      <c r="J44" s="5"/>
      <c r="K44" s="5"/>
      <c r="L44" s="5"/>
      <c r="M44" s="19"/>
      <c r="N44" s="5"/>
      <c r="O44" s="5"/>
    </row>
    <row r="45" spans="1:18" x14ac:dyDescent="0.3">
      <c r="A45" s="2"/>
      <c r="B45" s="2"/>
      <c r="C45" s="2"/>
      <c r="D45" s="4"/>
      <c r="E45" s="2"/>
      <c r="F45" s="2"/>
      <c r="G45" s="5"/>
      <c r="H45" s="5"/>
      <c r="I45" s="5"/>
      <c r="J45" s="5"/>
      <c r="K45" s="5"/>
      <c r="L45" s="5"/>
      <c r="M45" s="5"/>
      <c r="N45" s="5"/>
      <c r="O45" s="5"/>
    </row>
    <row r="46" spans="1:18" x14ac:dyDescent="0.3">
      <c r="A46" s="2"/>
      <c r="B46" s="2"/>
      <c r="C46" s="2"/>
      <c r="D46" s="4"/>
      <c r="E46" s="2"/>
      <c r="F46" s="2"/>
      <c r="G46" s="5"/>
      <c r="H46" s="5"/>
      <c r="I46" s="5"/>
      <c r="J46" s="5"/>
      <c r="K46" s="5"/>
      <c r="L46" s="5"/>
      <c r="M46" s="5"/>
      <c r="N46" s="5"/>
      <c r="O46" s="5"/>
    </row>
    <row r="47" spans="1:18" ht="18" x14ac:dyDescent="0.3">
      <c r="A47" s="2"/>
      <c r="B47" s="128" t="s">
        <v>49</v>
      </c>
      <c r="C47" s="128"/>
      <c r="D47" s="128"/>
      <c r="E47" s="128"/>
      <c r="F47" s="128"/>
      <c r="G47" s="128"/>
      <c r="H47" s="5"/>
      <c r="I47" s="5"/>
      <c r="J47" s="5"/>
      <c r="K47" s="5"/>
      <c r="L47" s="5"/>
      <c r="M47" s="19"/>
      <c r="N47" s="5"/>
      <c r="O47" s="5"/>
    </row>
    <row r="48" spans="1:18" x14ac:dyDescent="0.3">
      <c r="A48" s="2"/>
      <c r="B48" s="2"/>
      <c r="C48" s="2"/>
      <c r="D48" s="4"/>
      <c r="E48" s="2"/>
      <c r="F48" s="2"/>
      <c r="G48" s="5"/>
      <c r="H48" s="5"/>
      <c r="I48" s="5"/>
      <c r="J48" s="5"/>
      <c r="K48" s="5"/>
      <c r="L48" s="5"/>
      <c r="M48" s="5"/>
      <c r="N48" s="5"/>
      <c r="O48" s="5"/>
    </row>
    <row r="49" spans="1:16" x14ac:dyDescent="0.3">
      <c r="A49" s="2"/>
      <c r="B49" s="2"/>
      <c r="C49" s="2"/>
      <c r="D49" s="4"/>
      <c r="E49" s="2"/>
      <c r="F49" s="2"/>
      <c r="G49" s="5"/>
      <c r="H49" s="5"/>
      <c r="I49" s="5"/>
      <c r="J49" s="5"/>
      <c r="K49" s="5"/>
      <c r="L49" s="5"/>
      <c r="M49" s="5"/>
      <c r="N49" s="5"/>
      <c r="O49" s="5"/>
    </row>
    <row r="50" spans="1:16" ht="19.5" x14ac:dyDescent="0.3">
      <c r="A50" s="2"/>
      <c r="B50" s="114" t="s">
        <v>50</v>
      </c>
      <c r="C50" s="114"/>
      <c r="D50" s="114"/>
      <c r="E50" s="114"/>
      <c r="F50" s="114"/>
      <c r="G50" s="114"/>
      <c r="H50" s="5"/>
      <c r="I50" s="5"/>
      <c r="J50" s="5"/>
      <c r="K50" s="5"/>
      <c r="L50" s="5"/>
      <c r="M50" s="5"/>
      <c r="N50" s="5"/>
      <c r="O50" s="5"/>
    </row>
    <row r="51" spans="1:16" ht="19.5" x14ac:dyDescent="0.3">
      <c r="A51" s="2"/>
      <c r="B51" s="40"/>
      <c r="C51" s="10"/>
      <c r="D51" s="10"/>
      <c r="E51" s="10"/>
      <c r="F51" s="10"/>
      <c r="G51" s="10"/>
      <c r="H51" s="5"/>
      <c r="I51" s="5"/>
      <c r="J51" s="5"/>
      <c r="K51" s="5"/>
      <c r="L51" s="5"/>
      <c r="M51" s="5"/>
      <c r="N51" s="5"/>
      <c r="O51" s="5"/>
    </row>
    <row r="52" spans="1:16" x14ac:dyDescent="0.3">
      <c r="A52" s="2"/>
      <c r="B52" s="2"/>
      <c r="C52" s="49" t="s">
        <v>27</v>
      </c>
      <c r="D52" s="49" t="s">
        <v>28</v>
      </c>
      <c r="E52" s="49" t="s">
        <v>29</v>
      </c>
      <c r="F52" s="49" t="s">
        <v>28</v>
      </c>
      <c r="G52" s="5"/>
      <c r="H52" s="18" t="s">
        <v>19</v>
      </c>
      <c r="I52" s="18"/>
      <c r="J52" s="18"/>
      <c r="K52" s="18"/>
      <c r="L52" s="18"/>
      <c r="M52" s="18"/>
      <c r="N52" s="18"/>
      <c r="O52" s="5"/>
    </row>
    <row r="53" spans="1:16" x14ac:dyDescent="0.3">
      <c r="A53" s="2"/>
      <c r="B53" s="71" t="s">
        <v>51</v>
      </c>
      <c r="C53" s="72" t="str">
        <f>IFERROR(((C30*C33)-(C29/C28*C30*C33))*C31*C32,"insufficient data")</f>
        <v>insufficient data</v>
      </c>
      <c r="D53" s="73" t="s">
        <v>52</v>
      </c>
      <c r="E53" s="74" t="str">
        <f>IFERROR(((E30*E33)-(E29/E28*E30*E33))*E31*E32,"insufficient data")</f>
        <v>insufficient data</v>
      </c>
      <c r="F53" s="73" t="s">
        <v>52</v>
      </c>
      <c r="G53" s="2"/>
      <c r="H53" s="129" t="s">
        <v>53</v>
      </c>
      <c r="I53" s="130"/>
      <c r="J53" s="130"/>
      <c r="K53" s="130"/>
      <c r="L53" s="130"/>
      <c r="M53" s="130"/>
      <c r="N53" s="131"/>
      <c r="O53" s="5"/>
    </row>
    <row r="54" spans="1:16" x14ac:dyDescent="0.3">
      <c r="A54" s="2"/>
      <c r="B54" s="71" t="s">
        <v>54</v>
      </c>
      <c r="C54" s="72" t="str">
        <f>IFERROR(((C30*C33)-(C29/C28*C30*C33))*C31*C32,"insufficient data")</f>
        <v>insufficient data</v>
      </c>
      <c r="D54" s="73" t="s">
        <v>52</v>
      </c>
      <c r="E54" s="74" t="str">
        <f>IFERROR(((E30*E33)-(E29/E28*E30*E33))*E31*E32,"insufficient data")</f>
        <v>insufficient data</v>
      </c>
      <c r="F54" s="73" t="s">
        <v>52</v>
      </c>
      <c r="G54" s="2"/>
      <c r="H54" s="129" t="s">
        <v>55</v>
      </c>
      <c r="I54" s="130"/>
      <c r="J54" s="130"/>
      <c r="K54" s="130"/>
      <c r="L54" s="130"/>
      <c r="M54" s="130"/>
      <c r="N54" s="131"/>
      <c r="O54" s="5"/>
    </row>
    <row r="55" spans="1:16" x14ac:dyDescent="0.3">
      <c r="A55" s="2"/>
      <c r="B55" s="71" t="s">
        <v>56</v>
      </c>
      <c r="C55" s="74" t="str">
        <f>IFERROR(((C30*C33)*$D$24-(C29/C28*C30*C33))*C31*C32*$F$24,"insufficient data")</f>
        <v>insufficient data</v>
      </c>
      <c r="D55" s="73" t="s">
        <v>52</v>
      </c>
      <c r="E55" s="74" t="str">
        <f>IFERROR(((E30*E33)*$D$24-(E29/E28*E30*E33))*E31*E32*$F$24,"insufficient data")</f>
        <v>insufficient data</v>
      </c>
      <c r="F55" s="73" t="s">
        <v>52</v>
      </c>
      <c r="G55" s="2"/>
      <c r="H55" s="129" t="s">
        <v>57</v>
      </c>
      <c r="I55" s="130"/>
      <c r="J55" s="130"/>
      <c r="K55" s="130"/>
      <c r="L55" s="130"/>
      <c r="M55" s="130"/>
      <c r="N55" s="131"/>
      <c r="O55" s="5"/>
    </row>
    <row r="56" spans="1:16" x14ac:dyDescent="0.3">
      <c r="A56" s="2"/>
      <c r="B56" s="71" t="s">
        <v>58</v>
      </c>
      <c r="C56" s="75" t="str">
        <f>IFERROR(((C30*C33)*$D$25-(C29/C28*C30*C33))*C31*C32*$F$25/10^6,"insufficient data")</f>
        <v>insufficient data</v>
      </c>
      <c r="D56" s="73" t="s">
        <v>59</v>
      </c>
      <c r="E56" s="75" t="str">
        <f>IFERROR(((E30*E33)*$D$25-(E29/E28*E30*E33))*E31*E32*$F$25/10^6,"insufficient data")</f>
        <v>insufficient data</v>
      </c>
      <c r="F56" s="73" t="s">
        <v>59</v>
      </c>
      <c r="G56" s="2"/>
      <c r="H56" s="129" t="s">
        <v>60</v>
      </c>
      <c r="I56" s="130"/>
      <c r="J56" s="130"/>
      <c r="K56" s="130"/>
      <c r="L56" s="130"/>
      <c r="M56" s="130"/>
      <c r="N56" s="131"/>
      <c r="O56" s="5"/>
    </row>
    <row r="57" spans="1:16" x14ac:dyDescent="0.3">
      <c r="A57" s="2"/>
      <c r="B57" s="23"/>
      <c r="C57" s="5"/>
      <c r="D57" s="5"/>
      <c r="E57" s="5"/>
      <c r="F57" s="5"/>
      <c r="G57" s="5"/>
      <c r="H57" s="5"/>
      <c r="I57" s="5"/>
      <c r="J57" s="5"/>
      <c r="K57" s="5"/>
      <c r="L57" s="5"/>
      <c r="M57" s="5"/>
      <c r="N57" s="5"/>
      <c r="O57" s="5"/>
    </row>
    <row r="58" spans="1:16" ht="19.5" x14ac:dyDescent="0.3">
      <c r="A58" s="2"/>
      <c r="B58" s="114" t="s">
        <v>61</v>
      </c>
      <c r="C58" s="114"/>
      <c r="D58" s="114"/>
      <c r="E58" s="114"/>
      <c r="F58" s="114"/>
      <c r="G58" s="114"/>
      <c r="H58" s="5"/>
      <c r="I58" s="5"/>
      <c r="J58" s="5"/>
      <c r="K58" s="5"/>
      <c r="L58" s="5"/>
      <c r="M58" s="5"/>
      <c r="N58" s="5"/>
      <c r="O58" s="5"/>
    </row>
    <row r="59" spans="1:16" x14ac:dyDescent="0.3">
      <c r="A59" s="2"/>
      <c r="B59" s="40" t="s">
        <v>62</v>
      </c>
      <c r="C59" s="2"/>
      <c r="D59" s="2"/>
      <c r="E59" s="2"/>
      <c r="F59" s="2"/>
      <c r="G59" s="2"/>
      <c r="H59" s="2"/>
      <c r="I59" s="2"/>
      <c r="J59" s="2"/>
      <c r="K59" s="2"/>
      <c r="L59" s="2"/>
      <c r="M59" s="2"/>
      <c r="N59" s="2"/>
      <c r="O59" s="2"/>
    </row>
    <row r="60" spans="1:16" ht="31.5" x14ac:dyDescent="0.3">
      <c r="A60" s="2"/>
      <c r="B60" s="2"/>
      <c r="C60" s="52" t="s">
        <v>63</v>
      </c>
      <c r="D60" s="52" t="s">
        <v>64</v>
      </c>
      <c r="E60" s="53" t="s">
        <v>65</v>
      </c>
      <c r="F60" s="54" t="s">
        <v>66</v>
      </c>
      <c r="G60" s="57" t="s">
        <v>67</v>
      </c>
      <c r="H60" s="18" t="s">
        <v>68</v>
      </c>
      <c r="I60" s="18"/>
      <c r="J60" s="5"/>
      <c r="K60" s="18" t="s">
        <v>19</v>
      </c>
      <c r="L60" s="18"/>
      <c r="M60" s="18"/>
      <c r="N60" s="18"/>
      <c r="O60" s="18"/>
    </row>
    <row r="61" spans="1:16" ht="44.25" customHeight="1" x14ac:dyDescent="0.3">
      <c r="A61" s="2"/>
      <c r="B61" s="2"/>
      <c r="C61" s="51" t="s">
        <v>69</v>
      </c>
      <c r="D61" s="55" t="s">
        <v>70</v>
      </c>
      <c r="E61" s="58" t="s">
        <v>70</v>
      </c>
      <c r="F61" s="59">
        <v>9</v>
      </c>
      <c r="G61" s="59">
        <v>7</v>
      </c>
      <c r="H61" s="134" t="s">
        <v>71</v>
      </c>
      <c r="I61" s="135"/>
      <c r="J61" s="5"/>
      <c r="K61" s="140" t="s">
        <v>72</v>
      </c>
      <c r="L61" s="141"/>
      <c r="M61" s="141"/>
      <c r="N61" s="141"/>
      <c r="O61" s="141"/>
      <c r="P61" s="62"/>
    </row>
    <row r="62" spans="1:16" ht="58.5" customHeight="1" x14ac:dyDescent="0.3">
      <c r="A62" s="2"/>
      <c r="B62" s="2"/>
      <c r="C62" s="63" t="s">
        <v>73</v>
      </c>
      <c r="D62" s="55" t="s">
        <v>74</v>
      </c>
      <c r="E62" s="55" t="s">
        <v>74</v>
      </c>
      <c r="F62" s="59">
        <v>21.2</v>
      </c>
      <c r="G62" s="59">
        <v>16.5</v>
      </c>
      <c r="H62" s="134" t="s">
        <v>71</v>
      </c>
      <c r="I62" s="135"/>
      <c r="J62" s="5"/>
      <c r="K62" s="140" t="s">
        <v>75</v>
      </c>
      <c r="L62" s="142"/>
      <c r="M62" s="142"/>
      <c r="N62" s="142"/>
      <c r="O62" s="142"/>
      <c r="P62" s="64"/>
    </row>
    <row r="63" spans="1:16" ht="48" customHeight="1" x14ac:dyDescent="0.3">
      <c r="A63" s="2"/>
      <c r="B63" s="2"/>
      <c r="C63" s="63" t="s">
        <v>76</v>
      </c>
      <c r="D63" s="56">
        <v>0.03</v>
      </c>
      <c r="E63" s="56">
        <v>0.03</v>
      </c>
      <c r="F63" s="56">
        <v>0.03</v>
      </c>
      <c r="G63" s="56">
        <v>0.03</v>
      </c>
      <c r="H63" s="136">
        <v>0.03</v>
      </c>
      <c r="I63" s="137"/>
      <c r="J63" s="5"/>
      <c r="K63" s="140" t="s">
        <v>77</v>
      </c>
      <c r="L63" s="141"/>
      <c r="M63" s="141"/>
      <c r="N63" s="141"/>
      <c r="O63" s="141"/>
      <c r="P63" s="64"/>
    </row>
    <row r="64" spans="1:16" x14ac:dyDescent="0.3">
      <c r="A64" s="2"/>
      <c r="B64" s="40" t="s">
        <v>78</v>
      </c>
      <c r="C64" s="2"/>
      <c r="D64" s="2"/>
      <c r="E64" s="2"/>
      <c r="F64" s="2"/>
      <c r="G64" s="2"/>
      <c r="H64" s="50"/>
      <c r="I64" s="50"/>
      <c r="J64" s="5"/>
      <c r="K64" s="50"/>
      <c r="L64" s="50"/>
      <c r="M64" s="50"/>
      <c r="N64" s="50"/>
      <c r="O64" s="2"/>
    </row>
    <row r="65" spans="1:16" ht="31.5" x14ac:dyDescent="0.3">
      <c r="A65" s="2"/>
      <c r="B65" s="2"/>
      <c r="C65" s="52" t="s">
        <v>79</v>
      </c>
      <c r="D65" s="52" t="s">
        <v>64</v>
      </c>
      <c r="E65" s="53" t="s">
        <v>65</v>
      </c>
      <c r="F65" s="54" t="s">
        <v>66</v>
      </c>
      <c r="G65" s="57" t="s">
        <v>80</v>
      </c>
      <c r="H65" s="18" t="s">
        <v>68</v>
      </c>
      <c r="I65" s="18"/>
      <c r="J65" s="5"/>
      <c r="K65" s="18" t="s">
        <v>19</v>
      </c>
      <c r="L65" s="18"/>
      <c r="M65" s="18"/>
      <c r="N65" s="18"/>
      <c r="O65" s="8"/>
    </row>
    <row r="66" spans="1:16" ht="48.75" customHeight="1" x14ac:dyDescent="0.3">
      <c r="A66" s="2"/>
      <c r="B66" s="2"/>
      <c r="C66" s="51" t="s">
        <v>69</v>
      </c>
      <c r="D66" s="55" t="s">
        <v>81</v>
      </c>
      <c r="E66" s="58" t="s">
        <v>82</v>
      </c>
      <c r="F66" s="61" t="s">
        <v>83</v>
      </c>
      <c r="G66" s="61" t="s">
        <v>84</v>
      </c>
      <c r="H66" s="138" t="s">
        <v>71</v>
      </c>
      <c r="I66" s="139"/>
      <c r="J66" s="5"/>
      <c r="K66" s="140" t="s">
        <v>72</v>
      </c>
      <c r="L66" s="141"/>
      <c r="M66" s="141"/>
      <c r="N66" s="141"/>
      <c r="O66" s="141"/>
      <c r="P66" s="64"/>
    </row>
    <row r="67" spans="1:16" ht="62.25" customHeight="1" x14ac:dyDescent="0.3">
      <c r="A67" s="2"/>
      <c r="B67" s="2"/>
      <c r="C67" s="63" t="s">
        <v>85</v>
      </c>
      <c r="D67" s="55" t="s">
        <v>86</v>
      </c>
      <c r="E67" s="55" t="s">
        <v>87</v>
      </c>
      <c r="F67" s="61" t="s">
        <v>88</v>
      </c>
      <c r="G67" s="61" t="s">
        <v>89</v>
      </c>
      <c r="H67" s="138">
        <v>30</v>
      </c>
      <c r="I67" s="139"/>
      <c r="J67" s="5"/>
      <c r="K67" s="140" t="s">
        <v>75</v>
      </c>
      <c r="L67" s="141"/>
      <c r="M67" s="141"/>
      <c r="N67" s="141"/>
      <c r="O67" s="143"/>
    </row>
    <row r="68" spans="1:16" ht="47.25" customHeight="1" x14ac:dyDescent="0.3">
      <c r="A68" s="2"/>
      <c r="B68" s="2"/>
      <c r="C68" s="63" t="s">
        <v>76</v>
      </c>
      <c r="D68" s="60">
        <v>0.03</v>
      </c>
      <c r="E68" s="60">
        <v>0.03</v>
      </c>
      <c r="F68" s="56">
        <v>0.03</v>
      </c>
      <c r="G68" s="60">
        <v>0.03</v>
      </c>
      <c r="H68" s="132">
        <v>0.03</v>
      </c>
      <c r="I68" s="133"/>
      <c r="J68" s="5"/>
      <c r="K68" s="140" t="s">
        <v>77</v>
      </c>
      <c r="L68" s="141"/>
      <c r="M68" s="141"/>
      <c r="N68" s="141"/>
      <c r="O68" s="141"/>
      <c r="P68" s="64"/>
    </row>
    <row r="69" spans="1:16" x14ac:dyDescent="0.3">
      <c r="A69" s="2"/>
      <c r="B69" s="2"/>
      <c r="C69" s="2"/>
      <c r="D69" s="2"/>
      <c r="E69" s="2"/>
      <c r="F69" s="2"/>
      <c r="G69" s="2"/>
      <c r="H69" s="2"/>
      <c r="I69" s="2"/>
      <c r="J69" s="5"/>
      <c r="K69" s="2"/>
      <c r="L69" s="2"/>
      <c r="M69" s="2"/>
      <c r="N69" s="2"/>
      <c r="O69" s="2"/>
    </row>
  </sheetData>
  <mergeCells count="38">
    <mergeCell ref="H68:I68"/>
    <mergeCell ref="H56:N56"/>
    <mergeCell ref="H61:I61"/>
    <mergeCell ref="H62:I62"/>
    <mergeCell ref="H63:I63"/>
    <mergeCell ref="H66:I66"/>
    <mergeCell ref="H67:I67"/>
    <mergeCell ref="K68:O68"/>
    <mergeCell ref="K61:O61"/>
    <mergeCell ref="K62:O62"/>
    <mergeCell ref="K63:O63"/>
    <mergeCell ref="K67:O67"/>
    <mergeCell ref="K66:O66"/>
    <mergeCell ref="H53:N53"/>
    <mergeCell ref="B47:G47"/>
    <mergeCell ref="B58:G58"/>
    <mergeCell ref="B50:G50"/>
    <mergeCell ref="H54:N54"/>
    <mergeCell ref="H55:N55"/>
    <mergeCell ref="H31:N31"/>
    <mergeCell ref="H32:N32"/>
    <mergeCell ref="H33:N33"/>
    <mergeCell ref="B41:G41"/>
    <mergeCell ref="B44:G44"/>
    <mergeCell ref="B35:G35"/>
    <mergeCell ref="B38:G38"/>
    <mergeCell ref="D1:N1"/>
    <mergeCell ref="D2:N2"/>
    <mergeCell ref="E5:N5"/>
    <mergeCell ref="H29:N29"/>
    <mergeCell ref="H30:N30"/>
    <mergeCell ref="B3:G3"/>
    <mergeCell ref="H28:N28"/>
    <mergeCell ref="C12:F12"/>
    <mergeCell ref="H24:N24"/>
    <mergeCell ref="H25:N25"/>
    <mergeCell ref="E6:N6"/>
    <mergeCell ref="H14:N22"/>
  </mergeCells>
  <conditionalFormatting sqref="D23 F23">
    <cfRule type="cellIs" dxfId="2" priority="1" operator="notEqual">
      <formula>1</formula>
    </cfRule>
  </conditionalFormatting>
  <dataValidations count="6">
    <dataValidation type="list" allowBlank="1" showInputMessage="1" showErrorMessage="1" sqref="C5" xr:uid="{00000000-0002-0000-0000-000000000000}">
      <formula1>"EU values, National values"</formula1>
    </dataValidation>
    <dataValidation type="list" showInputMessage="1" showErrorMessage="1" sqref="C6" xr:uid="{00000000-0002-0000-0000-000001000000}">
      <formula1>Climate_Region</formula1>
    </dataValidation>
    <dataValidation type="list" allowBlank="1" showInputMessage="1" showErrorMessage="1" sqref="C8" xr:uid="{00000000-0002-0000-0000-000002000000}">
      <formula1>INDIRECT(C7)</formula1>
    </dataValidation>
    <dataValidation type="list" allowBlank="1" showInputMessage="1" showErrorMessage="1" sqref="C9" xr:uid="{00000000-0002-0000-0000-000003000000}">
      <formula1>End_use</formula1>
    </dataValidation>
    <dataValidation type="list" allowBlank="1" showInputMessage="1" showErrorMessage="1" sqref="C10" xr:uid="{00000000-0002-0000-0000-000004000000}">
      <formula1>BAC_classes</formula1>
    </dataValidation>
    <dataValidation type="decimal" allowBlank="1" showInputMessage="1" showErrorMessage="1" sqref="C31" xr:uid="{00000000-0002-0000-0000-000005000000}">
      <formula1>0</formula1>
      <formula2>1</formula2>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6000000}">
          <x14:formula1>
            <xm:f>Lists!$A$7:$B$7</xm:f>
          </x14:formula1>
          <xm:sqref>C7</xm:sqref>
        </x14:dataValidation>
        <x14:dataValidation type="list" allowBlank="1" showInputMessage="1" showErrorMessage="1" xr:uid="{00000000-0002-0000-0000-000007000000}">
          <x14:formula1>
            <xm:f>'National Values'!$A$3:$A$40</xm:f>
          </x14:formula1>
          <xm:sqref>C14:C22 E14:E22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432"/>
  <sheetViews>
    <sheetView topLeftCell="A301" workbookViewId="0"/>
  </sheetViews>
  <sheetFormatPr defaultColWidth="11.5546875" defaultRowHeight="15.75" x14ac:dyDescent="0.3"/>
  <cols>
    <col min="1" max="1" width="41" customWidth="1"/>
    <col min="2" max="2" width="22.5546875" bestFit="1" customWidth="1"/>
    <col min="3" max="3" width="16.44140625" customWidth="1"/>
    <col min="4" max="4" width="28.44140625" hidden="1" customWidth="1"/>
    <col min="5" max="5" width="25.6640625" style="27" bestFit="1" customWidth="1"/>
    <col min="6" max="6" width="11.5546875" style="27"/>
    <col min="8" max="8" width="37.5546875" customWidth="1"/>
  </cols>
  <sheetData>
    <row r="1" spans="1:4" ht="27" x14ac:dyDescent="0.45">
      <c r="A1" s="7" t="s">
        <v>3</v>
      </c>
    </row>
    <row r="2" spans="1:4" ht="33" x14ac:dyDescent="0.35">
      <c r="A2" s="8" t="s">
        <v>90</v>
      </c>
      <c r="B2" s="9" t="s">
        <v>91</v>
      </c>
      <c r="C2" s="9" t="s">
        <v>92</v>
      </c>
      <c r="D2" s="43" t="s">
        <v>93</v>
      </c>
    </row>
    <row r="3" spans="1:4" x14ac:dyDescent="0.3">
      <c r="A3" s="76" t="s">
        <v>94</v>
      </c>
      <c r="B3" s="77">
        <v>133.30000000000001</v>
      </c>
      <c r="C3" s="78">
        <v>2.2813398011843931</v>
      </c>
      <c r="D3" s="21"/>
    </row>
    <row r="4" spans="1:4" x14ac:dyDescent="0.3">
      <c r="A4" s="76" t="s">
        <v>95</v>
      </c>
      <c r="B4" s="77">
        <v>209.9</v>
      </c>
      <c r="C4" s="78">
        <v>1.6631285859362606</v>
      </c>
      <c r="D4" s="21"/>
    </row>
    <row r="5" spans="1:4" x14ac:dyDescent="0.3">
      <c r="A5" s="76" t="s">
        <v>96</v>
      </c>
      <c r="B5" s="77">
        <v>201.96</v>
      </c>
      <c r="C5" s="78">
        <v>1.006997626587018</v>
      </c>
      <c r="D5" s="21"/>
    </row>
    <row r="6" spans="1:4" x14ac:dyDescent="0.3">
      <c r="A6" s="76" t="s">
        <v>97</v>
      </c>
      <c r="B6" s="77">
        <v>266.76000000000005</v>
      </c>
      <c r="C6" s="78">
        <v>1.1187108392053828</v>
      </c>
      <c r="D6" s="21"/>
    </row>
    <row r="7" spans="1:4" x14ac:dyDescent="0.3">
      <c r="A7" s="76" t="s">
        <v>98</v>
      </c>
      <c r="B7" s="77">
        <v>249.48000000000002</v>
      </c>
      <c r="C7" s="78">
        <v>1.1187108392053828</v>
      </c>
      <c r="D7" s="21"/>
    </row>
    <row r="8" spans="1:4" x14ac:dyDescent="0.3">
      <c r="A8" s="76" t="s">
        <v>99</v>
      </c>
      <c r="B8" s="77">
        <v>0</v>
      </c>
      <c r="C8" s="78">
        <v>1.0008121069200384</v>
      </c>
      <c r="D8" s="21"/>
    </row>
    <row r="9" spans="1:4" x14ac:dyDescent="0.3">
      <c r="A9" s="76" t="s">
        <v>100</v>
      </c>
      <c r="B9" s="77">
        <v>0</v>
      </c>
      <c r="C9" s="78">
        <v>1.0008121069200384</v>
      </c>
      <c r="D9" s="21"/>
    </row>
    <row r="10" spans="1:4" x14ac:dyDescent="0.3">
      <c r="A10" s="76" t="s">
        <v>101</v>
      </c>
      <c r="B10" s="77">
        <v>0</v>
      </c>
      <c r="C10" s="78">
        <v>1.0008121069200384</v>
      </c>
      <c r="D10" s="21"/>
    </row>
    <row r="11" spans="1:4" x14ac:dyDescent="0.3">
      <c r="A11" s="76" t="s">
        <v>102</v>
      </c>
      <c r="B11" s="77">
        <v>0</v>
      </c>
      <c r="C11" s="78">
        <v>1.0320594242406544</v>
      </c>
      <c r="D11" s="21"/>
    </row>
    <row r="12" spans="1:4" x14ac:dyDescent="0.3">
      <c r="A12" s="76" t="s">
        <v>103</v>
      </c>
      <c r="B12" s="77">
        <v>0</v>
      </c>
      <c r="C12" s="78">
        <v>1.0008121069200384</v>
      </c>
      <c r="D12" s="21"/>
    </row>
    <row r="13" spans="1:4" x14ac:dyDescent="0.3">
      <c r="A13" s="76" t="s">
        <v>104</v>
      </c>
      <c r="B13" s="77">
        <v>0</v>
      </c>
      <c r="C13" s="78">
        <v>1.0008121069200384</v>
      </c>
      <c r="D13" s="21"/>
    </row>
    <row r="14" spans="1:4" x14ac:dyDescent="0.3">
      <c r="A14" s="76" t="s">
        <v>105</v>
      </c>
      <c r="B14" s="77">
        <v>258.84000000000003</v>
      </c>
      <c r="C14" s="78">
        <v>1.1187108392053828</v>
      </c>
      <c r="D14" s="21"/>
    </row>
    <row r="15" spans="1:4" x14ac:dyDescent="0.3">
      <c r="A15" s="76" t="s">
        <v>106</v>
      </c>
      <c r="B15" s="77">
        <v>227.16000000000003</v>
      </c>
      <c r="C15" s="78">
        <v>1.1187108392053828</v>
      </c>
      <c r="D15" s="21"/>
    </row>
    <row r="16" spans="1:4" x14ac:dyDescent="0.3">
      <c r="A16" s="76" t="s">
        <v>107</v>
      </c>
      <c r="B16" s="77">
        <v>263.88000000000005</v>
      </c>
      <c r="C16" s="78">
        <v>1.1187108392053828</v>
      </c>
      <c r="D16" s="21"/>
    </row>
    <row r="17" spans="1:4" x14ac:dyDescent="0.3">
      <c r="A17" s="76" t="s">
        <v>108</v>
      </c>
      <c r="B17" s="77">
        <v>231.12000000000003</v>
      </c>
      <c r="C17" s="78">
        <v>1.1187108392053828</v>
      </c>
      <c r="D17" s="21"/>
    </row>
    <row r="18" spans="1:4" x14ac:dyDescent="0.3">
      <c r="A18" s="76" t="s">
        <v>109</v>
      </c>
      <c r="B18" s="77">
        <v>351.00000000000006</v>
      </c>
      <c r="C18" s="78">
        <v>1.1187108392053828</v>
      </c>
      <c r="D18" s="21"/>
    </row>
    <row r="19" spans="1:4" x14ac:dyDescent="0.3">
      <c r="A19" s="76" t="s">
        <v>110</v>
      </c>
      <c r="B19" s="77">
        <v>207.36</v>
      </c>
      <c r="C19" s="78">
        <v>1.1187108392053828</v>
      </c>
      <c r="D19" s="21"/>
    </row>
    <row r="20" spans="1:4" x14ac:dyDescent="0.3">
      <c r="A20" s="76" t="s">
        <v>111</v>
      </c>
      <c r="B20" s="77">
        <v>278.64000000000004</v>
      </c>
      <c r="C20" s="78">
        <v>1.1187108392053828</v>
      </c>
      <c r="D20" s="21"/>
    </row>
    <row r="21" spans="1:4" x14ac:dyDescent="0.3">
      <c r="A21" s="76" t="s">
        <v>112</v>
      </c>
      <c r="B21" s="77">
        <v>263.88000000000005</v>
      </c>
      <c r="C21" s="78">
        <v>1.1187108392053828</v>
      </c>
      <c r="D21" s="21"/>
    </row>
    <row r="22" spans="1:4" x14ac:dyDescent="0.3">
      <c r="A22" s="76" t="s">
        <v>113</v>
      </c>
      <c r="B22" s="77">
        <v>263.88000000000005</v>
      </c>
      <c r="C22" s="78">
        <v>1.1187108392053828</v>
      </c>
      <c r="D22" s="21"/>
    </row>
    <row r="23" spans="1:4" x14ac:dyDescent="0.3">
      <c r="A23" s="76" t="s">
        <v>114</v>
      </c>
      <c r="B23" s="77">
        <v>353.88000000000005</v>
      </c>
      <c r="C23" s="78">
        <v>1.0023608529460037</v>
      </c>
      <c r="D23" s="21"/>
    </row>
    <row r="24" spans="1:4" x14ac:dyDescent="0.3">
      <c r="A24" s="76" t="s">
        <v>115</v>
      </c>
      <c r="B24" s="77">
        <v>363.6</v>
      </c>
      <c r="C24" s="78">
        <v>1.0023608529460037</v>
      </c>
      <c r="D24" s="21"/>
    </row>
    <row r="25" spans="1:4" x14ac:dyDescent="0.3">
      <c r="A25" s="76" t="s">
        <v>116</v>
      </c>
      <c r="B25" s="77">
        <v>0</v>
      </c>
      <c r="C25" s="78">
        <v>1.0008121069200384</v>
      </c>
      <c r="D25" s="21"/>
    </row>
    <row r="26" spans="1:4" x14ac:dyDescent="0.3">
      <c r="A26" s="76" t="s">
        <v>117</v>
      </c>
      <c r="B26" s="77">
        <v>290.52000000000004</v>
      </c>
      <c r="C26" s="78">
        <v>1.0023608529460037</v>
      </c>
      <c r="D26" s="21"/>
    </row>
    <row r="27" spans="1:4" x14ac:dyDescent="0.3">
      <c r="A27" s="76" t="s">
        <v>118</v>
      </c>
      <c r="B27" s="77">
        <v>385.20000000000005</v>
      </c>
      <c r="C27" s="78">
        <v>1.0023608529460037</v>
      </c>
      <c r="D27" s="21"/>
    </row>
    <row r="28" spans="1:4" x14ac:dyDescent="0.3">
      <c r="A28" s="76" t="s">
        <v>119</v>
      </c>
      <c r="B28" s="77">
        <v>340.56000000000006</v>
      </c>
      <c r="C28" s="78">
        <v>1.0023608529460037</v>
      </c>
      <c r="D28" s="21"/>
    </row>
    <row r="29" spans="1:4" x14ac:dyDescent="0.3">
      <c r="A29" s="76" t="s">
        <v>120</v>
      </c>
      <c r="B29" s="77">
        <v>351.00000000000006</v>
      </c>
      <c r="C29" s="78">
        <v>1.0023608529460037</v>
      </c>
      <c r="D29" s="21"/>
    </row>
    <row r="30" spans="1:4" x14ac:dyDescent="0.3">
      <c r="A30" s="76" t="s">
        <v>121</v>
      </c>
      <c r="B30" s="77">
        <v>345.96000000000004</v>
      </c>
      <c r="C30" s="78">
        <v>1.0023608529460037</v>
      </c>
      <c r="D30" s="21"/>
    </row>
    <row r="31" spans="1:4" x14ac:dyDescent="0.3">
      <c r="A31" s="76" t="s">
        <v>122</v>
      </c>
      <c r="B31" s="77">
        <v>340.56000000000006</v>
      </c>
      <c r="C31" s="78">
        <v>1.0023608529460037</v>
      </c>
    </row>
    <row r="32" spans="1:4" x14ac:dyDescent="0.3">
      <c r="A32" s="76" t="s">
        <v>123</v>
      </c>
      <c r="B32" s="77">
        <v>514.80000000000007</v>
      </c>
      <c r="C32" s="78">
        <v>1.0000437657748948</v>
      </c>
      <c r="D32" s="21"/>
    </row>
    <row r="33" spans="1:5" x14ac:dyDescent="0.3">
      <c r="A33" s="76" t="s">
        <v>124</v>
      </c>
      <c r="B33" s="77">
        <v>936.00000000000011</v>
      </c>
      <c r="C33" s="78">
        <v>1.1020923472909578</v>
      </c>
      <c r="D33" s="21"/>
    </row>
    <row r="34" spans="1:5" x14ac:dyDescent="0.3">
      <c r="A34" s="76" t="s">
        <v>125</v>
      </c>
      <c r="B34" s="77">
        <v>159.84</v>
      </c>
      <c r="C34" s="78">
        <v>1.1020923472909578</v>
      </c>
      <c r="D34" s="21"/>
    </row>
    <row r="35" spans="1:5" x14ac:dyDescent="0.3">
      <c r="A35" s="76" t="s">
        <v>126</v>
      </c>
      <c r="B35" s="77">
        <v>655.20000000000005</v>
      </c>
      <c r="C35" s="78">
        <v>1.1020923472909578</v>
      </c>
      <c r="D35" s="21"/>
    </row>
    <row r="36" spans="1:5" x14ac:dyDescent="0.3">
      <c r="A36" s="76" t="s">
        <v>127</v>
      </c>
      <c r="B36" s="77">
        <v>385.20000000000005</v>
      </c>
      <c r="C36" s="78">
        <v>0.99999999999999978</v>
      </c>
      <c r="D36" s="21"/>
    </row>
    <row r="37" spans="1:5" x14ac:dyDescent="0.3">
      <c r="A37" s="79" t="s">
        <v>128</v>
      </c>
      <c r="B37" s="77">
        <f>B31</f>
        <v>340.56000000000006</v>
      </c>
      <c r="C37" s="78">
        <f>C31</f>
        <v>1.0023608529460037</v>
      </c>
      <c r="E37" t="s">
        <v>129</v>
      </c>
    </row>
    <row r="38" spans="1:5" x14ac:dyDescent="0.3">
      <c r="A38" s="79" t="s">
        <v>130</v>
      </c>
      <c r="B38" s="77">
        <v>0</v>
      </c>
      <c r="C38" s="78">
        <v>1</v>
      </c>
      <c r="D38" s="21"/>
    </row>
    <row r="39" spans="1:5" x14ac:dyDescent="0.3">
      <c r="A39" s="79" t="s">
        <v>131</v>
      </c>
      <c r="B39" s="77">
        <v>0</v>
      </c>
      <c r="C39" s="78">
        <v>1</v>
      </c>
      <c r="D39" s="21"/>
    </row>
    <row r="40" spans="1:5" x14ac:dyDescent="0.3">
      <c r="A40" s="76" t="s">
        <v>132</v>
      </c>
      <c r="B40" s="77">
        <v>381.6</v>
      </c>
      <c r="C40" s="78">
        <v>0.99999999999999978</v>
      </c>
      <c r="D40" s="21"/>
    </row>
    <row r="41" spans="1:5" ht="27" x14ac:dyDescent="0.45">
      <c r="A41" s="7" t="s">
        <v>133</v>
      </c>
    </row>
    <row r="42" spans="1:5" ht="17.25" x14ac:dyDescent="0.35">
      <c r="A42" s="32" t="s">
        <v>134</v>
      </c>
    </row>
    <row r="43" spans="1:5" x14ac:dyDescent="0.3">
      <c r="A43" s="29" t="s">
        <v>135</v>
      </c>
      <c r="B43" s="29" t="s">
        <v>7</v>
      </c>
      <c r="C43" s="29" t="s">
        <v>136</v>
      </c>
      <c r="D43" s="29"/>
      <c r="E43" s="33" t="s">
        <v>137</v>
      </c>
    </row>
    <row r="44" spans="1:5" x14ac:dyDescent="0.3">
      <c r="A44" s="76" t="s">
        <v>138</v>
      </c>
      <c r="B44" s="76" t="s">
        <v>64</v>
      </c>
      <c r="C44" s="76" t="s">
        <v>139</v>
      </c>
      <c r="D44" s="76" t="str">
        <f t="shared" ref="D44:D75" si="0">CONCATENATE(A44,B44,C44)</f>
        <v>NorthSFHSpaceHeating</v>
      </c>
      <c r="E44" s="80">
        <v>1.01</v>
      </c>
    </row>
    <row r="45" spans="1:5" x14ac:dyDescent="0.3">
      <c r="A45" s="76" t="s">
        <v>138</v>
      </c>
      <c r="B45" s="76" t="s">
        <v>64</v>
      </c>
      <c r="C45" s="76" t="s">
        <v>140</v>
      </c>
      <c r="D45" s="76" t="str">
        <f t="shared" si="0"/>
        <v>NorthSFHDHW</v>
      </c>
      <c r="E45" s="80">
        <v>1.109</v>
      </c>
    </row>
    <row r="46" spans="1:5" x14ac:dyDescent="0.3">
      <c r="A46" s="76" t="s">
        <v>138</v>
      </c>
      <c r="B46" s="76" t="s">
        <v>64</v>
      </c>
      <c r="C46" s="76" t="s">
        <v>141</v>
      </c>
      <c r="D46" s="76" t="str">
        <f t="shared" si="0"/>
        <v>NorthSFHCooling</v>
      </c>
      <c r="E46" s="80">
        <v>1.173</v>
      </c>
    </row>
    <row r="47" spans="1:5" x14ac:dyDescent="0.3">
      <c r="A47" s="76" t="s">
        <v>138</v>
      </c>
      <c r="B47" s="76" t="s">
        <v>64</v>
      </c>
      <c r="C47" s="76" t="s">
        <v>142</v>
      </c>
      <c r="D47" s="76" t="str">
        <f t="shared" si="0"/>
        <v>NorthSFHVentilation</v>
      </c>
      <c r="E47" s="80">
        <v>1.091</v>
      </c>
    </row>
    <row r="48" spans="1:5" x14ac:dyDescent="0.3">
      <c r="A48" s="76" t="s">
        <v>138</v>
      </c>
      <c r="B48" s="76" t="s">
        <v>64</v>
      </c>
      <c r="C48" s="76" t="s">
        <v>143</v>
      </c>
      <c r="D48" s="76" t="str">
        <f t="shared" si="0"/>
        <v>NorthSFHLighting</v>
      </c>
      <c r="E48" s="80">
        <v>1.079</v>
      </c>
    </row>
    <row r="49" spans="1:18" x14ac:dyDescent="0.3">
      <c r="A49" s="76" t="s">
        <v>138</v>
      </c>
      <c r="B49" s="76" t="s">
        <v>65</v>
      </c>
      <c r="C49" s="76" t="s">
        <v>139</v>
      </c>
      <c r="D49" s="76" t="str">
        <f t="shared" si="0"/>
        <v>NorthMFHSpaceHeating</v>
      </c>
      <c r="E49" s="80">
        <v>1.004</v>
      </c>
    </row>
    <row r="50" spans="1:18" x14ac:dyDescent="0.3">
      <c r="A50" s="76" t="s">
        <v>138</v>
      </c>
      <c r="B50" s="76" t="s">
        <v>65</v>
      </c>
      <c r="C50" s="76" t="s">
        <v>140</v>
      </c>
      <c r="D50" s="76" t="str">
        <f t="shared" si="0"/>
        <v>NorthMFHDHW</v>
      </c>
      <c r="E50" s="80">
        <v>1.109</v>
      </c>
    </row>
    <row r="51" spans="1:18" x14ac:dyDescent="0.3">
      <c r="A51" s="76" t="s">
        <v>138</v>
      </c>
      <c r="B51" s="76" t="s">
        <v>65</v>
      </c>
      <c r="C51" s="76" t="s">
        <v>141</v>
      </c>
      <c r="D51" s="76" t="str">
        <f t="shared" si="0"/>
        <v>NorthMFHCooling</v>
      </c>
      <c r="E51" s="80">
        <v>1.163</v>
      </c>
    </row>
    <row r="52" spans="1:18" x14ac:dyDescent="0.3">
      <c r="A52" s="76" t="s">
        <v>138</v>
      </c>
      <c r="B52" s="76" t="s">
        <v>65</v>
      </c>
      <c r="C52" s="76" t="s">
        <v>142</v>
      </c>
      <c r="D52" s="76" t="str">
        <f t="shared" si="0"/>
        <v>NorthMFHVentilation</v>
      </c>
      <c r="E52" s="80">
        <v>1.0840000000000001</v>
      </c>
    </row>
    <row r="53" spans="1:18" x14ac:dyDescent="0.3">
      <c r="A53" s="76" t="s">
        <v>138</v>
      </c>
      <c r="B53" s="76" t="s">
        <v>65</v>
      </c>
      <c r="C53" s="76" t="s">
        <v>143</v>
      </c>
      <c r="D53" s="76" t="str">
        <f t="shared" si="0"/>
        <v>NorthMFHLighting</v>
      </c>
      <c r="E53" s="80">
        <v>1.079</v>
      </c>
    </row>
    <row r="54" spans="1:18" x14ac:dyDescent="0.3">
      <c r="A54" s="76" t="s">
        <v>138</v>
      </c>
      <c r="B54" s="76" t="s">
        <v>66</v>
      </c>
      <c r="C54" s="76" t="s">
        <v>139</v>
      </c>
      <c r="D54" s="76" t="str">
        <f t="shared" si="0"/>
        <v>NorthOfficesSpaceHeating</v>
      </c>
      <c r="E54" s="80">
        <v>1.1950000000000001</v>
      </c>
      <c r="P54" s="24"/>
      <c r="Q54" s="24"/>
      <c r="R54" s="24"/>
    </row>
    <row r="55" spans="1:18" x14ac:dyDescent="0.3">
      <c r="A55" s="76" t="s">
        <v>138</v>
      </c>
      <c r="B55" s="76" t="s">
        <v>66</v>
      </c>
      <c r="C55" s="76" t="s">
        <v>140</v>
      </c>
      <c r="D55" s="76" t="str">
        <f t="shared" si="0"/>
        <v>NorthOfficesDHW</v>
      </c>
      <c r="E55" s="80">
        <v>1.0189999999999999</v>
      </c>
    </row>
    <row r="56" spans="1:18" x14ac:dyDescent="0.3">
      <c r="A56" s="76" t="s">
        <v>138</v>
      </c>
      <c r="B56" s="76" t="s">
        <v>66</v>
      </c>
      <c r="C56" s="76" t="s">
        <v>141</v>
      </c>
      <c r="D56" s="76" t="str">
        <f t="shared" si="0"/>
        <v>NorthOfficesCooling</v>
      </c>
      <c r="E56" s="80">
        <v>1.0820000000000001</v>
      </c>
    </row>
    <row r="57" spans="1:18" x14ac:dyDescent="0.3">
      <c r="A57" s="76" t="s">
        <v>138</v>
      </c>
      <c r="B57" s="76" t="s">
        <v>66</v>
      </c>
      <c r="C57" s="76" t="s">
        <v>142</v>
      </c>
      <c r="D57" s="76" t="str">
        <f t="shared" si="0"/>
        <v>NorthOfficesVentilation</v>
      </c>
      <c r="E57" s="80">
        <v>1.1379999999999999</v>
      </c>
    </row>
    <row r="58" spans="1:18" x14ac:dyDescent="0.3">
      <c r="A58" s="76" t="s">
        <v>138</v>
      </c>
      <c r="B58" s="76" t="s">
        <v>66</v>
      </c>
      <c r="C58" s="76" t="s">
        <v>143</v>
      </c>
      <c r="D58" s="76" t="str">
        <f t="shared" si="0"/>
        <v>NorthOfficesLighting</v>
      </c>
      <c r="E58" s="80">
        <v>0.98899999999999999</v>
      </c>
    </row>
    <row r="59" spans="1:18" x14ac:dyDescent="0.3">
      <c r="A59" s="76" t="s">
        <v>138</v>
      </c>
      <c r="B59" s="76" t="s">
        <v>144</v>
      </c>
      <c r="C59" s="76" t="s">
        <v>139</v>
      </c>
      <c r="D59" s="76" t="str">
        <f t="shared" si="0"/>
        <v>NorthWholesale/RetailSpaceHeating</v>
      </c>
      <c r="E59" s="80">
        <v>1.139</v>
      </c>
    </row>
    <row r="60" spans="1:18" x14ac:dyDescent="0.3">
      <c r="A60" s="76" t="s">
        <v>138</v>
      </c>
      <c r="B60" s="76" t="s">
        <v>144</v>
      </c>
      <c r="C60" s="76" t="s">
        <v>140</v>
      </c>
      <c r="D60" s="76" t="str">
        <f t="shared" si="0"/>
        <v>NorthWholesale/RetailDHW</v>
      </c>
      <c r="E60" s="80">
        <v>1.0920000000000001</v>
      </c>
    </row>
    <row r="61" spans="1:18" x14ac:dyDescent="0.3">
      <c r="A61" s="76" t="s">
        <v>138</v>
      </c>
      <c r="B61" s="76" t="s">
        <v>144</v>
      </c>
      <c r="C61" s="76" t="s">
        <v>141</v>
      </c>
      <c r="D61" s="76" t="str">
        <f t="shared" si="0"/>
        <v>NorthWholesale/RetailCooling</v>
      </c>
      <c r="E61" s="80">
        <v>1.0029999999999999</v>
      </c>
    </row>
    <row r="62" spans="1:18" x14ac:dyDescent="0.3">
      <c r="A62" s="76" t="s">
        <v>138</v>
      </c>
      <c r="B62" s="76" t="s">
        <v>144</v>
      </c>
      <c r="C62" s="76" t="s">
        <v>142</v>
      </c>
      <c r="D62" s="76" t="str">
        <f t="shared" si="0"/>
        <v>NorthWholesale/RetailVentilation</v>
      </c>
      <c r="E62" s="80">
        <v>1.071</v>
      </c>
    </row>
    <row r="63" spans="1:18" x14ac:dyDescent="0.3">
      <c r="A63" s="76" t="s">
        <v>138</v>
      </c>
      <c r="B63" s="76" t="s">
        <v>144</v>
      </c>
      <c r="C63" s="76" t="s">
        <v>143</v>
      </c>
      <c r="D63" s="76" t="str">
        <f t="shared" si="0"/>
        <v>NorthWholesale/RetailLighting</v>
      </c>
      <c r="E63" s="80">
        <v>0.99099999999999999</v>
      </c>
    </row>
    <row r="64" spans="1:18" x14ac:dyDescent="0.3">
      <c r="A64" s="76" t="s">
        <v>138</v>
      </c>
      <c r="B64" s="76" t="s">
        <v>145</v>
      </c>
      <c r="C64" s="76" t="s">
        <v>139</v>
      </c>
      <c r="D64" s="76" t="str">
        <f t="shared" si="0"/>
        <v>NorthEducationSpaceHeating</v>
      </c>
      <c r="E64" s="80">
        <v>1.1279999999999999</v>
      </c>
    </row>
    <row r="65" spans="1:5" customFormat="1" x14ac:dyDescent="0.3">
      <c r="A65" s="76" t="s">
        <v>138</v>
      </c>
      <c r="B65" s="76" t="s">
        <v>145</v>
      </c>
      <c r="C65" s="76" t="s">
        <v>140</v>
      </c>
      <c r="D65" s="76" t="str">
        <f t="shared" si="0"/>
        <v>NorthEducationDHW</v>
      </c>
      <c r="E65" s="80">
        <v>1.03</v>
      </c>
    </row>
    <row r="66" spans="1:5" customFormat="1" x14ac:dyDescent="0.3">
      <c r="A66" s="76" t="s">
        <v>138</v>
      </c>
      <c r="B66" s="76" t="s">
        <v>145</v>
      </c>
      <c r="C66" s="76" t="s">
        <v>141</v>
      </c>
      <c r="D66" s="76" t="str">
        <f t="shared" si="0"/>
        <v>NorthEducationCooling</v>
      </c>
      <c r="E66" s="80">
        <v>0.80500000000000005</v>
      </c>
    </row>
    <row r="67" spans="1:5" customFormat="1" x14ac:dyDescent="0.3">
      <c r="A67" s="76" t="s">
        <v>138</v>
      </c>
      <c r="B67" s="76" t="s">
        <v>145</v>
      </c>
      <c r="C67" s="76" t="s">
        <v>142</v>
      </c>
      <c r="D67" s="76" t="str">
        <f t="shared" si="0"/>
        <v>NorthEducationVentilation</v>
      </c>
      <c r="E67" s="80">
        <v>0.96599999999999997</v>
      </c>
    </row>
    <row r="68" spans="1:5" customFormat="1" x14ac:dyDescent="0.3">
      <c r="A68" s="76" t="s">
        <v>138</v>
      </c>
      <c r="B68" s="76" t="s">
        <v>145</v>
      </c>
      <c r="C68" s="76" t="s">
        <v>143</v>
      </c>
      <c r="D68" s="76" t="str">
        <f t="shared" si="0"/>
        <v>NorthEducationLighting</v>
      </c>
      <c r="E68" s="80">
        <v>0.99099999999999999</v>
      </c>
    </row>
    <row r="69" spans="1:5" customFormat="1" x14ac:dyDescent="0.3">
      <c r="A69" s="76" t="s">
        <v>138</v>
      </c>
      <c r="B69" s="76" t="s">
        <v>146</v>
      </c>
      <c r="C69" s="76" t="s">
        <v>139</v>
      </c>
      <c r="D69" s="76" t="str">
        <f t="shared" si="0"/>
        <v>NorthHospitals/HealthcareSpaceHeating</v>
      </c>
      <c r="E69" s="80">
        <v>1</v>
      </c>
    </row>
    <row r="70" spans="1:5" customFormat="1" x14ac:dyDescent="0.3">
      <c r="A70" s="76" t="s">
        <v>138</v>
      </c>
      <c r="B70" s="76" t="s">
        <v>146</v>
      </c>
      <c r="C70" s="76" t="s">
        <v>140</v>
      </c>
      <c r="D70" s="76" t="str">
        <f t="shared" si="0"/>
        <v>NorthHospitals/HealthcareDHW</v>
      </c>
      <c r="E70" s="80">
        <v>0.99199999999999999</v>
      </c>
    </row>
    <row r="71" spans="1:5" customFormat="1" x14ac:dyDescent="0.3">
      <c r="A71" s="76" t="s">
        <v>138</v>
      </c>
      <c r="B71" s="76" t="s">
        <v>146</v>
      </c>
      <c r="C71" s="76" t="s">
        <v>141</v>
      </c>
      <c r="D71" s="76" t="str">
        <f t="shared" si="0"/>
        <v>NorthHospitals/HealthcareCooling</v>
      </c>
      <c r="E71" s="80">
        <v>0.61699999999999999</v>
      </c>
    </row>
    <row r="72" spans="1:5" customFormat="1" x14ac:dyDescent="0.3">
      <c r="A72" s="76" t="s">
        <v>138</v>
      </c>
      <c r="B72" s="76" t="s">
        <v>146</v>
      </c>
      <c r="C72" s="76" t="s">
        <v>142</v>
      </c>
      <c r="D72" s="76" t="str">
        <f t="shared" si="0"/>
        <v>NorthHospitals/HealthcareVentilation</v>
      </c>
      <c r="E72" s="80">
        <v>1</v>
      </c>
    </row>
    <row r="73" spans="1:5" customFormat="1" x14ac:dyDescent="0.3">
      <c r="A73" s="76" t="s">
        <v>138</v>
      </c>
      <c r="B73" s="76" t="s">
        <v>146</v>
      </c>
      <c r="C73" s="76" t="s">
        <v>143</v>
      </c>
      <c r="D73" s="76" t="str">
        <f t="shared" si="0"/>
        <v>NorthHospitals/HealthcareLighting</v>
      </c>
      <c r="E73" s="80">
        <v>1</v>
      </c>
    </row>
    <row r="74" spans="1:5" customFormat="1" x14ac:dyDescent="0.3">
      <c r="A74" s="76" t="s">
        <v>138</v>
      </c>
      <c r="B74" s="76" t="s">
        <v>147</v>
      </c>
      <c r="C74" s="76" t="s">
        <v>139</v>
      </c>
      <c r="D74" s="76" t="str">
        <f t="shared" si="0"/>
        <v>NorthHotelsSpaceHeating</v>
      </c>
      <c r="E74" s="80">
        <v>1</v>
      </c>
    </row>
    <row r="75" spans="1:5" customFormat="1" x14ac:dyDescent="0.3">
      <c r="A75" s="76" t="s">
        <v>138</v>
      </c>
      <c r="B75" s="76" t="s">
        <v>147</v>
      </c>
      <c r="C75" s="76" t="s">
        <v>140</v>
      </c>
      <c r="D75" s="76" t="str">
        <f t="shared" si="0"/>
        <v>NorthHotelsDHW</v>
      </c>
      <c r="E75" s="80">
        <v>0.99199999999999999</v>
      </c>
    </row>
    <row r="76" spans="1:5" customFormat="1" x14ac:dyDescent="0.3">
      <c r="A76" s="76" t="s">
        <v>138</v>
      </c>
      <c r="B76" s="76" t="s">
        <v>147</v>
      </c>
      <c r="C76" s="76" t="s">
        <v>141</v>
      </c>
      <c r="D76" s="76" t="str">
        <f t="shared" ref="D76:D107" si="1">CONCATENATE(A76,B76,C76)</f>
        <v>NorthHotelsCooling</v>
      </c>
      <c r="E76" s="80">
        <v>0.61699999999999999</v>
      </c>
    </row>
    <row r="77" spans="1:5" customFormat="1" x14ac:dyDescent="0.3">
      <c r="A77" s="76" t="s">
        <v>138</v>
      </c>
      <c r="B77" s="76" t="s">
        <v>147</v>
      </c>
      <c r="C77" s="76" t="s">
        <v>142</v>
      </c>
      <c r="D77" s="76" t="str">
        <f t="shared" si="1"/>
        <v>NorthHotelsVentilation</v>
      </c>
      <c r="E77" s="80">
        <v>1</v>
      </c>
    </row>
    <row r="78" spans="1:5" customFormat="1" x14ac:dyDescent="0.3">
      <c r="A78" s="76" t="s">
        <v>138</v>
      </c>
      <c r="B78" s="76" t="s">
        <v>147</v>
      </c>
      <c r="C78" s="76" t="s">
        <v>143</v>
      </c>
      <c r="D78" s="76" t="str">
        <f t="shared" si="1"/>
        <v>NorthHotelsLighting</v>
      </c>
      <c r="E78" s="80">
        <v>1</v>
      </c>
    </row>
    <row r="79" spans="1:5" customFormat="1" x14ac:dyDescent="0.3">
      <c r="A79" s="76" t="s">
        <v>138</v>
      </c>
      <c r="B79" s="76" t="s">
        <v>148</v>
      </c>
      <c r="C79" s="76" t="s">
        <v>139</v>
      </c>
      <c r="D79" s="76" t="str">
        <f t="shared" si="1"/>
        <v>NorthRestaurantsSpaceHeating</v>
      </c>
      <c r="E79" s="80">
        <v>1</v>
      </c>
    </row>
    <row r="80" spans="1:5" customFormat="1" x14ac:dyDescent="0.3">
      <c r="A80" s="76" t="s">
        <v>138</v>
      </c>
      <c r="B80" s="76" t="s">
        <v>148</v>
      </c>
      <c r="C80" s="76" t="s">
        <v>140</v>
      </c>
      <c r="D80" s="76" t="str">
        <f t="shared" si="1"/>
        <v>NorthRestaurantsDHW</v>
      </c>
      <c r="E80" s="80">
        <v>0.99199999999999999</v>
      </c>
    </row>
    <row r="81" spans="1:5" customFormat="1" x14ac:dyDescent="0.3">
      <c r="A81" s="76" t="s">
        <v>138</v>
      </c>
      <c r="B81" s="76" t="s">
        <v>148</v>
      </c>
      <c r="C81" s="76" t="s">
        <v>141</v>
      </c>
      <c r="D81" s="76" t="str">
        <f t="shared" si="1"/>
        <v>NorthRestaurantsCooling</v>
      </c>
      <c r="E81" s="80">
        <v>0.61699999999999999</v>
      </c>
    </row>
    <row r="82" spans="1:5" customFormat="1" x14ac:dyDescent="0.3">
      <c r="A82" s="76" t="s">
        <v>138</v>
      </c>
      <c r="B82" s="76" t="s">
        <v>148</v>
      </c>
      <c r="C82" s="76" t="s">
        <v>142</v>
      </c>
      <c r="D82" s="76" t="str">
        <f t="shared" si="1"/>
        <v>NorthRestaurantsVentilation</v>
      </c>
      <c r="E82" s="80">
        <v>1</v>
      </c>
    </row>
    <row r="83" spans="1:5" customFormat="1" x14ac:dyDescent="0.3">
      <c r="A83" s="76" t="s">
        <v>138</v>
      </c>
      <c r="B83" s="76" t="s">
        <v>148</v>
      </c>
      <c r="C83" s="76" t="s">
        <v>143</v>
      </c>
      <c r="D83" s="76" t="str">
        <f t="shared" si="1"/>
        <v>NorthRestaurantsLighting</v>
      </c>
      <c r="E83" s="80">
        <v>1</v>
      </c>
    </row>
    <row r="84" spans="1:5" customFormat="1" x14ac:dyDescent="0.3">
      <c r="A84" s="76" t="s">
        <v>138</v>
      </c>
      <c r="B84" s="76" t="s">
        <v>149</v>
      </c>
      <c r="C84" s="76" t="s">
        <v>139</v>
      </c>
      <c r="D84" s="76" t="str">
        <f t="shared" si="1"/>
        <v>NorthOtherSpaceHeating</v>
      </c>
      <c r="E84" s="80">
        <v>1.109</v>
      </c>
    </row>
    <row r="85" spans="1:5" customFormat="1" x14ac:dyDescent="0.3">
      <c r="A85" s="76" t="s">
        <v>138</v>
      </c>
      <c r="B85" s="76" t="s">
        <v>149</v>
      </c>
      <c r="C85" s="76" t="s">
        <v>140</v>
      </c>
      <c r="D85" s="76" t="str">
        <f t="shared" si="1"/>
        <v>NorthOtherDHW</v>
      </c>
      <c r="E85" s="80">
        <v>1.03</v>
      </c>
    </row>
    <row r="86" spans="1:5" customFormat="1" x14ac:dyDescent="0.3">
      <c r="A86" s="76" t="s">
        <v>138</v>
      </c>
      <c r="B86" s="76" t="s">
        <v>149</v>
      </c>
      <c r="C86" s="76" t="s">
        <v>141</v>
      </c>
      <c r="D86" s="76" t="str">
        <f t="shared" si="1"/>
        <v>NorthOtherCooling</v>
      </c>
      <c r="E86" s="80">
        <v>1.2</v>
      </c>
    </row>
    <row r="87" spans="1:5" customFormat="1" x14ac:dyDescent="0.3">
      <c r="A87" s="76" t="s">
        <v>138</v>
      </c>
      <c r="B87" s="76" t="s">
        <v>149</v>
      </c>
      <c r="C87" s="76" t="s">
        <v>142</v>
      </c>
      <c r="D87" s="76" t="str">
        <f t="shared" si="1"/>
        <v>NorthOtherVentilation</v>
      </c>
      <c r="E87" s="80">
        <v>1.1539999999999999</v>
      </c>
    </row>
    <row r="88" spans="1:5" customFormat="1" x14ac:dyDescent="0.3">
      <c r="A88" s="76" t="s">
        <v>138</v>
      </c>
      <c r="B88" s="76" t="s">
        <v>149</v>
      </c>
      <c r="C88" s="76" t="s">
        <v>143</v>
      </c>
      <c r="D88" s="76" t="str">
        <f t="shared" si="1"/>
        <v>NorthOtherLighting</v>
      </c>
      <c r="E88" s="80">
        <v>1</v>
      </c>
    </row>
    <row r="89" spans="1:5" customFormat="1" x14ac:dyDescent="0.3">
      <c r="A89" s="76" t="s">
        <v>150</v>
      </c>
      <c r="B89" s="76" t="s">
        <v>64</v>
      </c>
      <c r="C89" s="76" t="s">
        <v>139</v>
      </c>
      <c r="D89" s="76" t="str">
        <f t="shared" si="1"/>
        <v>WestSFHSpaceHeating</v>
      </c>
      <c r="E89" s="80">
        <v>0.99099999999999999</v>
      </c>
    </row>
    <row r="90" spans="1:5" customFormat="1" x14ac:dyDescent="0.3">
      <c r="A90" s="76" t="s">
        <v>150</v>
      </c>
      <c r="B90" s="76" t="s">
        <v>64</v>
      </c>
      <c r="C90" s="76" t="s">
        <v>140</v>
      </c>
      <c r="D90" s="76" t="str">
        <f t="shared" si="1"/>
        <v>WestSFHDHW</v>
      </c>
      <c r="E90" s="80">
        <v>1.109</v>
      </c>
    </row>
    <row r="91" spans="1:5" customFormat="1" x14ac:dyDescent="0.3">
      <c r="A91" s="76" t="s">
        <v>150</v>
      </c>
      <c r="B91" s="76" t="s">
        <v>64</v>
      </c>
      <c r="C91" s="76" t="s">
        <v>141</v>
      </c>
      <c r="D91" s="76" t="str">
        <f t="shared" si="1"/>
        <v>WestSFHCooling</v>
      </c>
      <c r="E91" s="80">
        <v>1.173</v>
      </c>
    </row>
    <row r="92" spans="1:5" customFormat="1" x14ac:dyDescent="0.3">
      <c r="A92" s="76" t="s">
        <v>150</v>
      </c>
      <c r="B92" s="76" t="s">
        <v>64</v>
      </c>
      <c r="C92" s="76" t="s">
        <v>142</v>
      </c>
      <c r="D92" s="76" t="str">
        <f t="shared" si="1"/>
        <v>WestSFHVentilation</v>
      </c>
      <c r="E92" s="80">
        <v>1.0820000000000001</v>
      </c>
    </row>
    <row r="93" spans="1:5" customFormat="1" x14ac:dyDescent="0.3">
      <c r="A93" s="76" t="s">
        <v>150</v>
      </c>
      <c r="B93" s="76" t="s">
        <v>64</v>
      </c>
      <c r="C93" s="76" t="s">
        <v>143</v>
      </c>
      <c r="D93" s="76" t="str">
        <f t="shared" si="1"/>
        <v>WestSFHLighting</v>
      </c>
      <c r="E93" s="80">
        <v>1.079</v>
      </c>
    </row>
    <row r="94" spans="1:5" customFormat="1" x14ac:dyDescent="0.3">
      <c r="A94" s="76" t="s">
        <v>150</v>
      </c>
      <c r="B94" s="76" t="s">
        <v>65</v>
      </c>
      <c r="C94" s="76" t="s">
        <v>139</v>
      </c>
      <c r="D94" s="76" t="str">
        <f t="shared" si="1"/>
        <v>WestMFHSpaceHeating</v>
      </c>
      <c r="E94" s="80">
        <v>0.98499999999999999</v>
      </c>
    </row>
    <row r="95" spans="1:5" customFormat="1" x14ac:dyDescent="0.3">
      <c r="A95" s="76" t="s">
        <v>150</v>
      </c>
      <c r="B95" s="76" t="s">
        <v>65</v>
      </c>
      <c r="C95" s="76" t="s">
        <v>140</v>
      </c>
      <c r="D95" s="76" t="str">
        <f t="shared" si="1"/>
        <v>WestMFHDHW</v>
      </c>
      <c r="E95" s="80">
        <v>1.109</v>
      </c>
    </row>
    <row r="96" spans="1:5" customFormat="1" x14ac:dyDescent="0.3">
      <c r="A96" s="76" t="s">
        <v>150</v>
      </c>
      <c r="B96" s="76" t="s">
        <v>65</v>
      </c>
      <c r="C96" s="76" t="s">
        <v>141</v>
      </c>
      <c r="D96" s="76" t="str">
        <f t="shared" si="1"/>
        <v>WestMFHCooling</v>
      </c>
      <c r="E96" s="80">
        <v>1.163</v>
      </c>
    </row>
    <row r="97" spans="1:5" customFormat="1" x14ac:dyDescent="0.3">
      <c r="A97" s="76" t="s">
        <v>150</v>
      </c>
      <c r="B97" s="76" t="s">
        <v>65</v>
      </c>
      <c r="C97" s="76" t="s">
        <v>142</v>
      </c>
      <c r="D97" s="76" t="str">
        <f t="shared" si="1"/>
        <v>WestMFHVentilation</v>
      </c>
      <c r="E97" s="80">
        <v>1.0740000000000001</v>
      </c>
    </row>
    <row r="98" spans="1:5" customFormat="1" x14ac:dyDescent="0.3">
      <c r="A98" s="76" t="s">
        <v>150</v>
      </c>
      <c r="B98" s="76" t="s">
        <v>65</v>
      </c>
      <c r="C98" s="76" t="s">
        <v>143</v>
      </c>
      <c r="D98" s="76" t="str">
        <f t="shared" si="1"/>
        <v>WestMFHLighting</v>
      </c>
      <c r="E98" s="80">
        <v>1.079</v>
      </c>
    </row>
    <row r="99" spans="1:5" customFormat="1" x14ac:dyDescent="0.3">
      <c r="A99" s="76" t="s">
        <v>150</v>
      </c>
      <c r="B99" s="76" t="s">
        <v>66</v>
      </c>
      <c r="C99" s="76" t="s">
        <v>139</v>
      </c>
      <c r="D99" s="76" t="str">
        <f t="shared" si="1"/>
        <v>WestOfficesSpaceHeating</v>
      </c>
      <c r="E99" s="80">
        <v>1.1890000000000001</v>
      </c>
    </row>
    <row r="100" spans="1:5" customFormat="1" x14ac:dyDescent="0.3">
      <c r="A100" s="76" t="s">
        <v>150</v>
      </c>
      <c r="B100" s="76" t="s">
        <v>66</v>
      </c>
      <c r="C100" s="76" t="s">
        <v>140</v>
      </c>
      <c r="D100" s="76" t="str">
        <f t="shared" si="1"/>
        <v>WestOfficesDHW</v>
      </c>
      <c r="E100" s="80">
        <v>1.0189999999999999</v>
      </c>
    </row>
    <row r="101" spans="1:5" customFormat="1" x14ac:dyDescent="0.3">
      <c r="A101" s="76" t="s">
        <v>150</v>
      </c>
      <c r="B101" s="76" t="s">
        <v>66</v>
      </c>
      <c r="C101" s="76" t="s">
        <v>141</v>
      </c>
      <c r="D101" s="76" t="str">
        <f t="shared" si="1"/>
        <v>WestOfficesCooling</v>
      </c>
      <c r="E101" s="80">
        <v>1.0820000000000001</v>
      </c>
    </row>
    <row r="102" spans="1:5" customFormat="1" x14ac:dyDescent="0.3">
      <c r="A102" s="76" t="s">
        <v>150</v>
      </c>
      <c r="B102" s="76" t="s">
        <v>66</v>
      </c>
      <c r="C102" s="76" t="s">
        <v>142</v>
      </c>
      <c r="D102" s="76" t="str">
        <f t="shared" si="1"/>
        <v>WestOfficesVentilation</v>
      </c>
      <c r="E102" s="80">
        <v>1.135</v>
      </c>
    </row>
    <row r="103" spans="1:5" customFormat="1" x14ac:dyDescent="0.3">
      <c r="A103" s="76" t="s">
        <v>150</v>
      </c>
      <c r="B103" s="76" t="s">
        <v>66</v>
      </c>
      <c r="C103" s="76" t="s">
        <v>143</v>
      </c>
      <c r="D103" s="76" t="str">
        <f t="shared" si="1"/>
        <v>WestOfficesLighting</v>
      </c>
      <c r="E103" s="80">
        <v>0.98899999999999999</v>
      </c>
    </row>
    <row r="104" spans="1:5" customFormat="1" x14ac:dyDescent="0.3">
      <c r="A104" s="76" t="s">
        <v>150</v>
      </c>
      <c r="B104" s="76" t="s">
        <v>144</v>
      </c>
      <c r="C104" s="76" t="s">
        <v>139</v>
      </c>
      <c r="D104" s="76" t="str">
        <f t="shared" si="1"/>
        <v>WestWholesale/RetailSpaceHeating</v>
      </c>
      <c r="E104" s="80">
        <v>1.125</v>
      </c>
    </row>
    <row r="105" spans="1:5" customFormat="1" x14ac:dyDescent="0.3">
      <c r="A105" s="76" t="s">
        <v>150</v>
      </c>
      <c r="B105" s="76" t="s">
        <v>144</v>
      </c>
      <c r="C105" s="76" t="s">
        <v>140</v>
      </c>
      <c r="D105" s="76" t="str">
        <f t="shared" si="1"/>
        <v>WestWholesale/RetailDHW</v>
      </c>
      <c r="E105" s="80">
        <v>1.0920000000000001</v>
      </c>
    </row>
    <row r="106" spans="1:5" customFormat="1" x14ac:dyDescent="0.3">
      <c r="A106" s="76" t="s">
        <v>150</v>
      </c>
      <c r="B106" s="76" t="s">
        <v>144</v>
      </c>
      <c r="C106" s="76" t="s">
        <v>141</v>
      </c>
      <c r="D106" s="76" t="str">
        <f t="shared" si="1"/>
        <v>WestWholesale/RetailCooling</v>
      </c>
      <c r="E106" s="80">
        <v>1.0029999999999999</v>
      </c>
    </row>
    <row r="107" spans="1:5" customFormat="1" x14ac:dyDescent="0.3">
      <c r="A107" s="76" t="s">
        <v>150</v>
      </c>
      <c r="B107" s="76" t="s">
        <v>144</v>
      </c>
      <c r="C107" s="76" t="s">
        <v>142</v>
      </c>
      <c r="D107" s="76" t="str">
        <f t="shared" si="1"/>
        <v>WestWholesale/RetailVentilation</v>
      </c>
      <c r="E107" s="80">
        <v>1.0640000000000001</v>
      </c>
    </row>
    <row r="108" spans="1:5" customFormat="1" x14ac:dyDescent="0.3">
      <c r="A108" s="76" t="s">
        <v>150</v>
      </c>
      <c r="B108" s="76" t="s">
        <v>144</v>
      </c>
      <c r="C108" s="76" t="s">
        <v>143</v>
      </c>
      <c r="D108" s="76" t="str">
        <f t="shared" ref="D108:D139" si="2">CONCATENATE(A108,B108,C108)</f>
        <v>WestWholesale/RetailLighting</v>
      </c>
      <c r="E108" s="80">
        <v>0.99099999999999999</v>
      </c>
    </row>
    <row r="109" spans="1:5" customFormat="1" x14ac:dyDescent="0.3">
      <c r="A109" s="76" t="s">
        <v>150</v>
      </c>
      <c r="B109" s="76" t="s">
        <v>145</v>
      </c>
      <c r="C109" s="76" t="s">
        <v>139</v>
      </c>
      <c r="D109" s="76" t="str">
        <f t="shared" si="2"/>
        <v>WestEducationSpaceHeating</v>
      </c>
      <c r="E109" s="80">
        <v>1.1279999999999999</v>
      </c>
    </row>
    <row r="110" spans="1:5" customFormat="1" x14ac:dyDescent="0.3">
      <c r="A110" s="76" t="s">
        <v>150</v>
      </c>
      <c r="B110" s="76" t="s">
        <v>145</v>
      </c>
      <c r="C110" s="76" t="s">
        <v>140</v>
      </c>
      <c r="D110" s="76" t="str">
        <f t="shared" si="2"/>
        <v>WestEducationDHW</v>
      </c>
      <c r="E110" s="80">
        <v>1.03</v>
      </c>
    </row>
    <row r="111" spans="1:5" customFormat="1" x14ac:dyDescent="0.3">
      <c r="A111" s="76" t="s">
        <v>150</v>
      </c>
      <c r="B111" s="76" t="s">
        <v>145</v>
      </c>
      <c r="C111" s="76" t="s">
        <v>141</v>
      </c>
      <c r="D111" s="76" t="str">
        <f t="shared" si="2"/>
        <v>WestEducationCooling</v>
      </c>
      <c r="E111" s="80">
        <v>0.80500000000000005</v>
      </c>
    </row>
    <row r="112" spans="1:5" customFormat="1" x14ac:dyDescent="0.3">
      <c r="A112" s="76" t="s">
        <v>150</v>
      </c>
      <c r="B112" s="76" t="s">
        <v>145</v>
      </c>
      <c r="C112" s="76" t="s">
        <v>142</v>
      </c>
      <c r="D112" s="76" t="str">
        <f t="shared" si="2"/>
        <v>WestEducationVentilation</v>
      </c>
      <c r="E112" s="80">
        <v>0.96599999999999997</v>
      </c>
    </row>
    <row r="113" spans="1:5" customFormat="1" x14ac:dyDescent="0.3">
      <c r="A113" s="76" t="s">
        <v>150</v>
      </c>
      <c r="B113" s="76" t="s">
        <v>145</v>
      </c>
      <c r="C113" s="76" t="s">
        <v>143</v>
      </c>
      <c r="D113" s="76" t="str">
        <f t="shared" si="2"/>
        <v>WestEducationLighting</v>
      </c>
      <c r="E113" s="80">
        <v>0.99099999999999999</v>
      </c>
    </row>
    <row r="114" spans="1:5" customFormat="1" x14ac:dyDescent="0.3">
      <c r="A114" s="76" t="s">
        <v>150</v>
      </c>
      <c r="B114" s="76" t="s">
        <v>146</v>
      </c>
      <c r="C114" s="76" t="s">
        <v>139</v>
      </c>
      <c r="D114" s="76" t="str">
        <f t="shared" si="2"/>
        <v>WestHospitals/HealthcareSpaceHeating</v>
      </c>
      <c r="E114" s="80">
        <v>0.97799999999999998</v>
      </c>
    </row>
    <row r="115" spans="1:5" customFormat="1" x14ac:dyDescent="0.3">
      <c r="A115" s="76" t="s">
        <v>150</v>
      </c>
      <c r="B115" s="76" t="s">
        <v>146</v>
      </c>
      <c r="C115" s="76" t="s">
        <v>140</v>
      </c>
      <c r="D115" s="76" t="str">
        <f t="shared" si="2"/>
        <v>WestHospitals/HealthcareDHW</v>
      </c>
      <c r="E115" s="80">
        <v>0.99199999999999999</v>
      </c>
    </row>
    <row r="116" spans="1:5" customFormat="1" x14ac:dyDescent="0.3">
      <c r="A116" s="76" t="s">
        <v>150</v>
      </c>
      <c r="B116" s="76" t="s">
        <v>146</v>
      </c>
      <c r="C116" s="76" t="s">
        <v>141</v>
      </c>
      <c r="D116" s="76" t="str">
        <f t="shared" si="2"/>
        <v>WestHospitals/HealthcareCooling</v>
      </c>
      <c r="E116" s="80">
        <v>0.61699999999999999</v>
      </c>
    </row>
    <row r="117" spans="1:5" customFormat="1" x14ac:dyDescent="0.3">
      <c r="A117" s="76" t="s">
        <v>150</v>
      </c>
      <c r="B117" s="76" t="s">
        <v>146</v>
      </c>
      <c r="C117" s="76" t="s">
        <v>142</v>
      </c>
      <c r="D117" s="76" t="str">
        <f t="shared" si="2"/>
        <v>WestHospitals/HealthcareVentilation</v>
      </c>
      <c r="E117" s="80">
        <v>0.97799999999999998</v>
      </c>
    </row>
    <row r="118" spans="1:5" customFormat="1" x14ac:dyDescent="0.3">
      <c r="A118" s="76" t="s">
        <v>150</v>
      </c>
      <c r="B118" s="76" t="s">
        <v>146</v>
      </c>
      <c r="C118" s="76" t="s">
        <v>143</v>
      </c>
      <c r="D118" s="76" t="str">
        <f t="shared" si="2"/>
        <v>WestHospitals/HealthcareLighting</v>
      </c>
      <c r="E118" s="80">
        <v>1</v>
      </c>
    </row>
    <row r="119" spans="1:5" customFormat="1" x14ac:dyDescent="0.3">
      <c r="A119" s="76" t="s">
        <v>150</v>
      </c>
      <c r="B119" s="76" t="s">
        <v>147</v>
      </c>
      <c r="C119" s="76" t="s">
        <v>139</v>
      </c>
      <c r="D119" s="76" t="str">
        <f t="shared" si="2"/>
        <v>WestHotelsSpaceHeating</v>
      </c>
      <c r="E119" s="80">
        <v>0.97799999999999998</v>
      </c>
    </row>
    <row r="120" spans="1:5" customFormat="1" x14ac:dyDescent="0.3">
      <c r="A120" s="76" t="s">
        <v>150</v>
      </c>
      <c r="B120" s="76" t="s">
        <v>147</v>
      </c>
      <c r="C120" s="76" t="s">
        <v>140</v>
      </c>
      <c r="D120" s="76" t="str">
        <f t="shared" si="2"/>
        <v>WestHotelsDHW</v>
      </c>
      <c r="E120" s="80">
        <v>0.99199999999999999</v>
      </c>
    </row>
    <row r="121" spans="1:5" customFormat="1" x14ac:dyDescent="0.3">
      <c r="A121" s="76" t="s">
        <v>150</v>
      </c>
      <c r="B121" s="76" t="s">
        <v>147</v>
      </c>
      <c r="C121" s="76" t="s">
        <v>141</v>
      </c>
      <c r="D121" s="76" t="str">
        <f t="shared" si="2"/>
        <v>WestHotelsCooling</v>
      </c>
      <c r="E121" s="80">
        <v>0.61699999999999999</v>
      </c>
    </row>
    <row r="122" spans="1:5" customFormat="1" x14ac:dyDescent="0.3">
      <c r="A122" s="76" t="s">
        <v>150</v>
      </c>
      <c r="B122" s="76" t="s">
        <v>147</v>
      </c>
      <c r="C122" s="76" t="s">
        <v>142</v>
      </c>
      <c r="D122" s="76" t="str">
        <f t="shared" si="2"/>
        <v>WestHotelsVentilation</v>
      </c>
      <c r="E122" s="80">
        <v>0.97799999999999998</v>
      </c>
    </row>
    <row r="123" spans="1:5" customFormat="1" x14ac:dyDescent="0.3">
      <c r="A123" s="76" t="s">
        <v>150</v>
      </c>
      <c r="B123" s="76" t="s">
        <v>147</v>
      </c>
      <c r="C123" s="76" t="s">
        <v>143</v>
      </c>
      <c r="D123" s="76" t="str">
        <f t="shared" si="2"/>
        <v>WestHotelsLighting</v>
      </c>
      <c r="E123" s="80">
        <v>1</v>
      </c>
    </row>
    <row r="124" spans="1:5" customFormat="1" x14ac:dyDescent="0.3">
      <c r="A124" s="76" t="s">
        <v>150</v>
      </c>
      <c r="B124" s="76" t="s">
        <v>148</v>
      </c>
      <c r="C124" s="76" t="s">
        <v>139</v>
      </c>
      <c r="D124" s="76" t="str">
        <f t="shared" si="2"/>
        <v>WestRestaurantsSpaceHeating</v>
      </c>
      <c r="E124" s="80">
        <v>0.97799999999999998</v>
      </c>
    </row>
    <row r="125" spans="1:5" customFormat="1" x14ac:dyDescent="0.3">
      <c r="A125" s="76" t="s">
        <v>150</v>
      </c>
      <c r="B125" s="76" t="s">
        <v>148</v>
      </c>
      <c r="C125" s="76" t="s">
        <v>140</v>
      </c>
      <c r="D125" s="76" t="str">
        <f t="shared" si="2"/>
        <v>WestRestaurantsDHW</v>
      </c>
      <c r="E125" s="80">
        <v>0.99199999999999999</v>
      </c>
    </row>
    <row r="126" spans="1:5" customFormat="1" x14ac:dyDescent="0.3">
      <c r="A126" s="76" t="s">
        <v>150</v>
      </c>
      <c r="B126" s="76" t="s">
        <v>148</v>
      </c>
      <c r="C126" s="76" t="s">
        <v>141</v>
      </c>
      <c r="D126" s="76" t="str">
        <f t="shared" si="2"/>
        <v>WestRestaurantsCooling</v>
      </c>
      <c r="E126" s="80">
        <v>0.61699999999999999</v>
      </c>
    </row>
    <row r="127" spans="1:5" customFormat="1" x14ac:dyDescent="0.3">
      <c r="A127" s="76" t="s">
        <v>150</v>
      </c>
      <c r="B127" s="76" t="s">
        <v>148</v>
      </c>
      <c r="C127" s="76" t="s">
        <v>142</v>
      </c>
      <c r="D127" s="76" t="str">
        <f t="shared" si="2"/>
        <v>WestRestaurantsVentilation</v>
      </c>
      <c r="E127" s="80">
        <v>0.97799999999999998</v>
      </c>
    </row>
    <row r="128" spans="1:5" customFormat="1" x14ac:dyDescent="0.3">
      <c r="A128" s="76" t="s">
        <v>150</v>
      </c>
      <c r="B128" s="76" t="s">
        <v>148</v>
      </c>
      <c r="C128" s="76" t="s">
        <v>143</v>
      </c>
      <c r="D128" s="76" t="str">
        <f t="shared" si="2"/>
        <v>WestRestaurantsLighting</v>
      </c>
      <c r="E128" s="80">
        <v>1</v>
      </c>
    </row>
    <row r="129" spans="1:8" x14ac:dyDescent="0.3">
      <c r="A129" s="76" t="s">
        <v>150</v>
      </c>
      <c r="B129" s="76" t="s">
        <v>149</v>
      </c>
      <c r="C129" s="76" t="s">
        <v>139</v>
      </c>
      <c r="D129" s="76" t="str">
        <f t="shared" si="2"/>
        <v>WestOtherSpaceHeating</v>
      </c>
      <c r="E129" s="80">
        <v>1.109</v>
      </c>
    </row>
    <row r="130" spans="1:8" x14ac:dyDescent="0.3">
      <c r="A130" s="76" t="s">
        <v>150</v>
      </c>
      <c r="B130" s="76" t="s">
        <v>149</v>
      </c>
      <c r="C130" s="76" t="s">
        <v>140</v>
      </c>
      <c r="D130" s="76" t="str">
        <f t="shared" si="2"/>
        <v>WestOtherDHW</v>
      </c>
      <c r="E130" s="80">
        <v>1.03</v>
      </c>
    </row>
    <row r="131" spans="1:8" x14ac:dyDescent="0.3">
      <c r="A131" s="76" t="s">
        <v>150</v>
      </c>
      <c r="B131" s="76" t="s">
        <v>149</v>
      </c>
      <c r="C131" s="76" t="s">
        <v>141</v>
      </c>
      <c r="D131" s="76" t="str">
        <f t="shared" si="2"/>
        <v>WestOtherCooling</v>
      </c>
      <c r="E131" s="80">
        <v>1.2</v>
      </c>
    </row>
    <row r="132" spans="1:8" x14ac:dyDescent="0.3">
      <c r="A132" s="76" t="s">
        <v>150</v>
      </c>
      <c r="B132" s="76" t="s">
        <v>149</v>
      </c>
      <c r="C132" s="76" t="s">
        <v>142</v>
      </c>
      <c r="D132" s="76" t="str">
        <f t="shared" si="2"/>
        <v>WestOtherVentilation</v>
      </c>
      <c r="E132" s="80">
        <v>1.1539999999999999</v>
      </c>
    </row>
    <row r="133" spans="1:8" x14ac:dyDescent="0.3">
      <c r="A133" s="76" t="s">
        <v>150</v>
      </c>
      <c r="B133" s="76" t="s">
        <v>149</v>
      </c>
      <c r="C133" s="76" t="s">
        <v>143</v>
      </c>
      <c r="D133" s="76" t="str">
        <f t="shared" si="2"/>
        <v>WestOtherLighting</v>
      </c>
      <c r="E133" s="80">
        <v>1</v>
      </c>
    </row>
    <row r="134" spans="1:8" x14ac:dyDescent="0.3">
      <c r="A134" s="76" t="s">
        <v>151</v>
      </c>
      <c r="B134" s="76" t="s">
        <v>64</v>
      </c>
      <c r="C134" s="76" t="s">
        <v>139</v>
      </c>
      <c r="D134" s="76" t="str">
        <f t="shared" si="2"/>
        <v>SouthSFHSpaceHeating</v>
      </c>
      <c r="E134" s="80">
        <v>1.028</v>
      </c>
    </row>
    <row r="135" spans="1:8" x14ac:dyDescent="0.3">
      <c r="A135" s="76" t="s">
        <v>151</v>
      </c>
      <c r="B135" s="76" t="s">
        <v>64</v>
      </c>
      <c r="C135" s="76" t="s">
        <v>140</v>
      </c>
      <c r="D135" s="76" t="str">
        <f t="shared" si="2"/>
        <v>SouthSFHDHW</v>
      </c>
      <c r="E135" s="80">
        <v>1.109</v>
      </c>
    </row>
    <row r="136" spans="1:8" x14ac:dyDescent="0.3">
      <c r="A136" s="76" t="s">
        <v>151</v>
      </c>
      <c r="B136" s="76" t="s">
        <v>64</v>
      </c>
      <c r="C136" s="76" t="s">
        <v>141</v>
      </c>
      <c r="D136" s="76" t="str">
        <f t="shared" si="2"/>
        <v>SouthSFHCooling</v>
      </c>
      <c r="E136" s="80">
        <v>1.173</v>
      </c>
    </row>
    <row r="137" spans="1:8" x14ac:dyDescent="0.3">
      <c r="A137" s="76" t="s">
        <v>151</v>
      </c>
      <c r="B137" s="76" t="s">
        <v>64</v>
      </c>
      <c r="C137" s="76" t="s">
        <v>142</v>
      </c>
      <c r="D137" s="76" t="str">
        <f t="shared" si="2"/>
        <v>SouthSFHVentilation</v>
      </c>
      <c r="E137" s="80">
        <v>1.101</v>
      </c>
      <c r="F137" s="26"/>
      <c r="G137" s="24"/>
      <c r="H137" s="24"/>
    </row>
    <row r="138" spans="1:8" x14ac:dyDescent="0.3">
      <c r="A138" s="76" t="s">
        <v>151</v>
      </c>
      <c r="B138" s="76" t="s">
        <v>64</v>
      </c>
      <c r="C138" s="76" t="s">
        <v>143</v>
      </c>
      <c r="D138" s="76" t="str">
        <f t="shared" si="2"/>
        <v>SouthSFHLighting</v>
      </c>
      <c r="E138" s="80">
        <v>1.079</v>
      </c>
      <c r="F138" s="26"/>
      <c r="G138" s="24"/>
      <c r="H138" s="24"/>
    </row>
    <row r="139" spans="1:8" x14ac:dyDescent="0.3">
      <c r="A139" s="76" t="s">
        <v>151</v>
      </c>
      <c r="B139" s="76" t="s">
        <v>65</v>
      </c>
      <c r="C139" s="76" t="s">
        <v>139</v>
      </c>
      <c r="D139" s="76" t="str">
        <f t="shared" si="2"/>
        <v>SouthMFHSpaceHeating</v>
      </c>
      <c r="E139" s="80">
        <v>1.022</v>
      </c>
      <c r="F139" s="26"/>
      <c r="G139" s="24"/>
      <c r="H139" s="24"/>
    </row>
    <row r="140" spans="1:8" x14ac:dyDescent="0.3">
      <c r="A140" s="76" t="s">
        <v>151</v>
      </c>
      <c r="B140" s="76" t="s">
        <v>65</v>
      </c>
      <c r="C140" s="76" t="s">
        <v>140</v>
      </c>
      <c r="D140" s="76" t="str">
        <f t="shared" ref="D140:D171" si="3">CONCATENATE(A140,B140,C140)</f>
        <v>SouthMFHDHW</v>
      </c>
      <c r="E140" s="80">
        <v>1.109</v>
      </c>
      <c r="F140" s="26"/>
      <c r="G140" s="24"/>
      <c r="H140" s="24"/>
    </row>
    <row r="141" spans="1:8" x14ac:dyDescent="0.3">
      <c r="A141" s="76" t="s">
        <v>151</v>
      </c>
      <c r="B141" s="76" t="s">
        <v>65</v>
      </c>
      <c r="C141" s="76" t="s">
        <v>141</v>
      </c>
      <c r="D141" s="76" t="str">
        <f t="shared" si="3"/>
        <v>SouthMFHCooling</v>
      </c>
      <c r="E141" s="80">
        <v>1.163</v>
      </c>
      <c r="F141" s="26"/>
      <c r="G141" s="24"/>
      <c r="H141" s="24"/>
    </row>
    <row r="142" spans="1:8" x14ac:dyDescent="0.3">
      <c r="A142" s="76" t="s">
        <v>151</v>
      </c>
      <c r="B142" s="76" t="s">
        <v>65</v>
      </c>
      <c r="C142" s="76" t="s">
        <v>142</v>
      </c>
      <c r="D142" s="76" t="str">
        <f t="shared" si="3"/>
        <v>SouthMFHVentilation</v>
      </c>
      <c r="E142" s="80">
        <v>1.0920000000000001</v>
      </c>
      <c r="F142" s="26"/>
      <c r="H142" s="24"/>
    </row>
    <row r="143" spans="1:8" x14ac:dyDescent="0.3">
      <c r="A143" s="76" t="s">
        <v>151</v>
      </c>
      <c r="B143" s="76" t="s">
        <v>65</v>
      </c>
      <c r="C143" s="76" t="s">
        <v>143</v>
      </c>
      <c r="D143" s="76" t="str">
        <f t="shared" si="3"/>
        <v>SouthMFHLighting</v>
      </c>
      <c r="E143" s="80">
        <v>1.079</v>
      </c>
      <c r="F143" s="26"/>
      <c r="G143" s="24"/>
      <c r="H143" s="24"/>
    </row>
    <row r="144" spans="1:8" x14ac:dyDescent="0.3">
      <c r="A144" s="76" t="s">
        <v>151</v>
      </c>
      <c r="B144" s="76" t="s">
        <v>66</v>
      </c>
      <c r="C144" s="76" t="s">
        <v>139</v>
      </c>
      <c r="D144" s="76" t="str">
        <f t="shared" si="3"/>
        <v>SouthOfficesSpaceHeating</v>
      </c>
      <c r="E144" s="80">
        <v>1.341</v>
      </c>
      <c r="F144" s="26"/>
      <c r="G144" s="24"/>
      <c r="H144" s="24"/>
    </row>
    <row r="145" spans="1:8" x14ac:dyDescent="0.3">
      <c r="A145" s="76" t="s">
        <v>151</v>
      </c>
      <c r="B145" s="76" t="s">
        <v>66</v>
      </c>
      <c r="C145" s="76" t="s">
        <v>140</v>
      </c>
      <c r="D145" s="76" t="str">
        <f t="shared" si="3"/>
        <v>SouthOfficesDHW</v>
      </c>
      <c r="E145" s="80">
        <v>1.036</v>
      </c>
      <c r="F145" s="26"/>
      <c r="G145" s="24"/>
      <c r="H145" s="24"/>
    </row>
    <row r="146" spans="1:8" x14ac:dyDescent="0.3">
      <c r="A146" s="76" t="s">
        <v>151</v>
      </c>
      <c r="B146" s="76" t="s">
        <v>66</v>
      </c>
      <c r="C146" s="76" t="s">
        <v>141</v>
      </c>
      <c r="D146" s="76" t="str">
        <f t="shared" si="3"/>
        <v>SouthOfficesCooling</v>
      </c>
      <c r="E146" s="80">
        <v>1.2050000000000001</v>
      </c>
      <c r="F146" s="26"/>
      <c r="G146" s="24"/>
      <c r="H146" s="24"/>
    </row>
    <row r="147" spans="1:8" x14ac:dyDescent="0.3">
      <c r="A147" s="76" t="s">
        <v>151</v>
      </c>
      <c r="B147" s="76" t="s">
        <v>66</v>
      </c>
      <c r="C147" s="76" t="s">
        <v>142</v>
      </c>
      <c r="D147" s="76" t="str">
        <f t="shared" si="3"/>
        <v>SouthOfficesVentilation</v>
      </c>
      <c r="E147" s="80">
        <v>1.2729999999999999</v>
      </c>
      <c r="F147" s="26"/>
      <c r="G147" s="24"/>
      <c r="H147" s="24"/>
    </row>
    <row r="148" spans="1:8" x14ac:dyDescent="0.3">
      <c r="A148" s="76" t="s">
        <v>151</v>
      </c>
      <c r="B148" s="76" t="s">
        <v>66</v>
      </c>
      <c r="C148" s="76" t="s">
        <v>143</v>
      </c>
      <c r="D148" s="76" t="str">
        <f t="shared" si="3"/>
        <v>SouthOfficesLighting</v>
      </c>
      <c r="E148" s="80">
        <v>0.98899999999999999</v>
      </c>
      <c r="F148" s="26"/>
      <c r="G148" s="24"/>
      <c r="H148" s="24"/>
    </row>
    <row r="149" spans="1:8" x14ac:dyDescent="0.3">
      <c r="A149" s="76" t="s">
        <v>151</v>
      </c>
      <c r="B149" s="76" t="s">
        <v>144</v>
      </c>
      <c r="C149" s="76" t="s">
        <v>139</v>
      </c>
      <c r="D149" s="76" t="str">
        <f t="shared" si="3"/>
        <v>SouthWholesale/RetailSpaceHeating</v>
      </c>
      <c r="E149" s="80">
        <v>1.139</v>
      </c>
      <c r="F149" s="26"/>
      <c r="G149" s="24"/>
      <c r="H149" s="24"/>
    </row>
    <row r="150" spans="1:8" x14ac:dyDescent="0.3">
      <c r="A150" s="76" t="s">
        <v>151</v>
      </c>
      <c r="B150" s="76" t="s">
        <v>144</v>
      </c>
      <c r="C150" s="76" t="s">
        <v>140</v>
      </c>
      <c r="D150" s="76" t="str">
        <f t="shared" si="3"/>
        <v>SouthWholesale/RetailDHW</v>
      </c>
      <c r="E150" s="80">
        <v>1.0920000000000001</v>
      </c>
      <c r="F150" s="26"/>
      <c r="G150" s="24"/>
      <c r="H150" s="24"/>
    </row>
    <row r="151" spans="1:8" x14ac:dyDescent="0.3">
      <c r="A151" s="76" t="s">
        <v>151</v>
      </c>
      <c r="B151" s="76" t="s">
        <v>144</v>
      </c>
      <c r="C151" s="76" t="s">
        <v>141</v>
      </c>
      <c r="D151" s="76" t="str">
        <f t="shared" si="3"/>
        <v>SouthWholesale/RetailCooling</v>
      </c>
      <c r="E151" s="80">
        <v>1.0029999999999999</v>
      </c>
      <c r="F151" s="26"/>
      <c r="G151" s="24"/>
      <c r="H151" s="24"/>
    </row>
    <row r="152" spans="1:8" x14ac:dyDescent="0.3">
      <c r="A152" s="76" t="s">
        <v>151</v>
      </c>
      <c r="B152" s="76" t="s">
        <v>144</v>
      </c>
      <c r="C152" s="76" t="s">
        <v>142</v>
      </c>
      <c r="D152" s="76" t="str">
        <f t="shared" si="3"/>
        <v>SouthWholesale/RetailVentilation</v>
      </c>
      <c r="E152" s="80">
        <v>1.071</v>
      </c>
      <c r="F152" s="26"/>
      <c r="G152" s="24"/>
      <c r="H152" s="24"/>
    </row>
    <row r="153" spans="1:8" x14ac:dyDescent="0.3">
      <c r="A153" s="76" t="s">
        <v>151</v>
      </c>
      <c r="B153" s="76" t="s">
        <v>144</v>
      </c>
      <c r="C153" s="76" t="s">
        <v>143</v>
      </c>
      <c r="D153" s="76" t="str">
        <f t="shared" si="3"/>
        <v>SouthWholesale/RetailLighting</v>
      </c>
      <c r="E153" s="80">
        <v>0.99099999999999999</v>
      </c>
      <c r="F153" s="26"/>
      <c r="G153" s="24"/>
      <c r="H153" s="24"/>
    </row>
    <row r="154" spans="1:8" x14ac:dyDescent="0.3">
      <c r="A154" s="76" t="s">
        <v>151</v>
      </c>
      <c r="B154" s="76" t="s">
        <v>145</v>
      </c>
      <c r="C154" s="76" t="s">
        <v>139</v>
      </c>
      <c r="D154" s="76" t="str">
        <f t="shared" si="3"/>
        <v>SouthEducationSpaceHeating</v>
      </c>
      <c r="E154" s="80">
        <v>1.1279999999999999</v>
      </c>
      <c r="F154" s="26"/>
      <c r="G154" s="24"/>
      <c r="H154" s="24"/>
    </row>
    <row r="155" spans="1:8" x14ac:dyDescent="0.3">
      <c r="A155" s="76" t="s">
        <v>151</v>
      </c>
      <c r="B155" s="76" t="s">
        <v>145</v>
      </c>
      <c r="C155" s="76" t="s">
        <v>140</v>
      </c>
      <c r="D155" s="76" t="str">
        <f t="shared" si="3"/>
        <v>SouthEducationDHW</v>
      </c>
      <c r="E155" s="80">
        <v>1.03</v>
      </c>
      <c r="F155" s="26"/>
      <c r="G155" s="24"/>
      <c r="H155" s="24"/>
    </row>
    <row r="156" spans="1:8" x14ac:dyDescent="0.3">
      <c r="A156" s="76" t="s">
        <v>151</v>
      </c>
      <c r="B156" s="76" t="s">
        <v>145</v>
      </c>
      <c r="C156" s="76" t="s">
        <v>141</v>
      </c>
      <c r="D156" s="76" t="str">
        <f t="shared" si="3"/>
        <v>SouthEducationCooling</v>
      </c>
      <c r="E156" s="80">
        <v>0.81599999999999995</v>
      </c>
      <c r="F156" s="26"/>
      <c r="G156" s="24"/>
      <c r="H156" s="24"/>
    </row>
    <row r="157" spans="1:8" x14ac:dyDescent="0.3">
      <c r="A157" s="76" t="s">
        <v>151</v>
      </c>
      <c r="B157" s="76" t="s">
        <v>145</v>
      </c>
      <c r="C157" s="76" t="s">
        <v>142</v>
      </c>
      <c r="D157" s="76" t="str">
        <f t="shared" si="3"/>
        <v>SouthEducationVentilation</v>
      </c>
      <c r="E157" s="80">
        <v>0.97199999999999998</v>
      </c>
      <c r="F157" s="26"/>
      <c r="G157" s="24"/>
      <c r="H157" s="24"/>
    </row>
    <row r="158" spans="1:8" x14ac:dyDescent="0.3">
      <c r="A158" s="76" t="s">
        <v>151</v>
      </c>
      <c r="B158" s="76" t="s">
        <v>145</v>
      </c>
      <c r="C158" s="76" t="s">
        <v>143</v>
      </c>
      <c r="D158" s="76" t="str">
        <f t="shared" si="3"/>
        <v>SouthEducationLighting</v>
      </c>
      <c r="E158" s="80">
        <v>0.99099999999999999</v>
      </c>
      <c r="F158" s="26"/>
      <c r="G158" s="24"/>
      <c r="H158" s="24"/>
    </row>
    <row r="159" spans="1:8" x14ac:dyDescent="0.3">
      <c r="A159" s="76" t="s">
        <v>151</v>
      </c>
      <c r="B159" s="76" t="s">
        <v>146</v>
      </c>
      <c r="C159" s="76" t="s">
        <v>139</v>
      </c>
      <c r="D159" s="76" t="str">
        <f t="shared" si="3"/>
        <v>SouthHospitals/HealthcareSpaceHeating</v>
      </c>
      <c r="E159" s="80">
        <v>1.0629999999999999</v>
      </c>
      <c r="F159" s="26"/>
      <c r="G159" s="24"/>
      <c r="H159" s="24"/>
    </row>
    <row r="160" spans="1:8" x14ac:dyDescent="0.3">
      <c r="A160" s="76" t="s">
        <v>151</v>
      </c>
      <c r="B160" s="76" t="s">
        <v>146</v>
      </c>
      <c r="C160" s="76" t="s">
        <v>140</v>
      </c>
      <c r="D160" s="76" t="str">
        <f t="shared" si="3"/>
        <v>SouthHospitals/HealthcareDHW</v>
      </c>
      <c r="E160" s="80">
        <v>1.0189999999999999</v>
      </c>
      <c r="F160" s="26"/>
      <c r="G160" s="24"/>
      <c r="H160" s="24"/>
    </row>
    <row r="161" spans="1:8" x14ac:dyDescent="0.3">
      <c r="A161" s="76" t="s">
        <v>151</v>
      </c>
      <c r="B161" s="76" t="s">
        <v>146</v>
      </c>
      <c r="C161" s="76" t="s">
        <v>141</v>
      </c>
      <c r="D161" s="76" t="str">
        <f t="shared" si="3"/>
        <v>SouthHospitals/HealthcareCooling</v>
      </c>
      <c r="E161" s="80">
        <v>0.65600000000000003</v>
      </c>
      <c r="F161" s="26"/>
      <c r="G161" s="24"/>
      <c r="H161" s="24"/>
    </row>
    <row r="162" spans="1:8" x14ac:dyDescent="0.3">
      <c r="A162" s="76" t="s">
        <v>151</v>
      </c>
      <c r="B162" s="76" t="s">
        <v>146</v>
      </c>
      <c r="C162" s="76" t="s">
        <v>142</v>
      </c>
      <c r="D162" s="76" t="str">
        <f t="shared" si="3"/>
        <v>SouthHospitals/HealthcareVentilation</v>
      </c>
      <c r="E162" s="80">
        <v>1.0629999999999999</v>
      </c>
      <c r="F162" s="26"/>
      <c r="G162" s="24"/>
      <c r="H162" s="24"/>
    </row>
    <row r="163" spans="1:8" x14ac:dyDescent="0.3">
      <c r="A163" s="76" t="s">
        <v>151</v>
      </c>
      <c r="B163" s="76" t="s">
        <v>146</v>
      </c>
      <c r="C163" s="76" t="s">
        <v>143</v>
      </c>
      <c r="D163" s="76" t="str">
        <f t="shared" si="3"/>
        <v>SouthHospitals/HealthcareLighting</v>
      </c>
      <c r="E163" s="80">
        <v>1</v>
      </c>
      <c r="F163" s="26"/>
      <c r="G163" s="24"/>
      <c r="H163" s="24"/>
    </row>
    <row r="164" spans="1:8" x14ac:dyDescent="0.3">
      <c r="A164" s="76" t="s">
        <v>151</v>
      </c>
      <c r="B164" s="76" t="s">
        <v>147</v>
      </c>
      <c r="C164" s="76" t="s">
        <v>139</v>
      </c>
      <c r="D164" s="76" t="str">
        <f t="shared" si="3"/>
        <v>SouthHotelsSpaceHeating</v>
      </c>
      <c r="E164" s="80">
        <v>1.0629999999999999</v>
      </c>
      <c r="F164" s="26"/>
      <c r="G164" s="24"/>
      <c r="H164" s="24"/>
    </row>
    <row r="165" spans="1:8" x14ac:dyDescent="0.3">
      <c r="A165" s="76" t="s">
        <v>151</v>
      </c>
      <c r="B165" s="76" t="s">
        <v>147</v>
      </c>
      <c r="C165" s="76" t="s">
        <v>140</v>
      </c>
      <c r="D165" s="76" t="str">
        <f t="shared" si="3"/>
        <v>SouthHotelsDHW</v>
      </c>
      <c r="E165" s="80">
        <v>1.0189999999999999</v>
      </c>
      <c r="F165" s="26"/>
      <c r="G165" s="24"/>
      <c r="H165" s="24"/>
    </row>
    <row r="166" spans="1:8" x14ac:dyDescent="0.3">
      <c r="A166" s="76" t="s">
        <v>151</v>
      </c>
      <c r="B166" s="76" t="s">
        <v>147</v>
      </c>
      <c r="C166" s="76" t="s">
        <v>141</v>
      </c>
      <c r="D166" s="76" t="str">
        <f t="shared" si="3"/>
        <v>SouthHotelsCooling</v>
      </c>
      <c r="E166" s="80">
        <v>0.65600000000000003</v>
      </c>
      <c r="F166" s="26"/>
      <c r="G166" s="24"/>
      <c r="H166" s="24"/>
    </row>
    <row r="167" spans="1:8" x14ac:dyDescent="0.3">
      <c r="A167" s="76" t="s">
        <v>151</v>
      </c>
      <c r="B167" s="76" t="s">
        <v>147</v>
      </c>
      <c r="C167" s="76" t="s">
        <v>142</v>
      </c>
      <c r="D167" s="76" t="str">
        <f t="shared" si="3"/>
        <v>SouthHotelsVentilation</v>
      </c>
      <c r="E167" s="80">
        <v>1.0629999999999999</v>
      </c>
      <c r="F167" s="26"/>
      <c r="G167" s="24"/>
      <c r="H167" s="24"/>
    </row>
    <row r="168" spans="1:8" x14ac:dyDescent="0.3">
      <c r="A168" s="76" t="s">
        <v>151</v>
      </c>
      <c r="B168" s="76" t="s">
        <v>147</v>
      </c>
      <c r="C168" s="76" t="s">
        <v>143</v>
      </c>
      <c r="D168" s="76" t="str">
        <f t="shared" si="3"/>
        <v>SouthHotelsLighting</v>
      </c>
      <c r="E168" s="80">
        <v>1</v>
      </c>
      <c r="F168" s="26"/>
      <c r="G168" s="24"/>
      <c r="H168" s="24"/>
    </row>
    <row r="169" spans="1:8" x14ac:dyDescent="0.3">
      <c r="A169" s="76" t="s">
        <v>151</v>
      </c>
      <c r="B169" s="76" t="s">
        <v>148</v>
      </c>
      <c r="C169" s="76" t="s">
        <v>139</v>
      </c>
      <c r="D169" s="76" t="str">
        <f t="shared" si="3"/>
        <v>SouthRestaurantsSpaceHeating</v>
      </c>
      <c r="E169" s="80">
        <v>1.0629999999999999</v>
      </c>
      <c r="F169" s="26"/>
      <c r="G169" s="24"/>
      <c r="H169" s="24"/>
    </row>
    <row r="170" spans="1:8" x14ac:dyDescent="0.3">
      <c r="A170" s="76" t="s">
        <v>151</v>
      </c>
      <c r="B170" s="76" t="s">
        <v>148</v>
      </c>
      <c r="C170" s="76" t="s">
        <v>140</v>
      </c>
      <c r="D170" s="76" t="str">
        <f t="shared" si="3"/>
        <v>SouthRestaurantsDHW</v>
      </c>
      <c r="E170" s="80">
        <v>1.0189999999999999</v>
      </c>
      <c r="F170" s="26"/>
      <c r="G170" s="24"/>
      <c r="H170" s="24"/>
    </row>
    <row r="171" spans="1:8" x14ac:dyDescent="0.3">
      <c r="A171" s="76" t="s">
        <v>151</v>
      </c>
      <c r="B171" s="76" t="s">
        <v>148</v>
      </c>
      <c r="C171" s="76" t="s">
        <v>141</v>
      </c>
      <c r="D171" s="76" t="str">
        <f t="shared" si="3"/>
        <v>SouthRestaurantsCooling</v>
      </c>
      <c r="E171" s="80">
        <v>0.65600000000000003</v>
      </c>
      <c r="F171" s="26"/>
      <c r="G171" s="24"/>
      <c r="H171" s="24"/>
    </row>
    <row r="172" spans="1:8" x14ac:dyDescent="0.3">
      <c r="A172" s="76" t="s">
        <v>151</v>
      </c>
      <c r="B172" s="76" t="s">
        <v>148</v>
      </c>
      <c r="C172" s="76" t="s">
        <v>142</v>
      </c>
      <c r="D172" s="76" t="str">
        <f t="shared" ref="D172:D178" si="4">CONCATENATE(A172,B172,C172)</f>
        <v>SouthRestaurantsVentilation</v>
      </c>
      <c r="E172" s="80">
        <v>1.0629999999999999</v>
      </c>
      <c r="F172" s="26"/>
      <c r="G172" s="24"/>
      <c r="H172" s="24"/>
    </row>
    <row r="173" spans="1:8" x14ac:dyDescent="0.3">
      <c r="A173" s="76" t="s">
        <v>151</v>
      </c>
      <c r="B173" s="76" t="s">
        <v>148</v>
      </c>
      <c r="C173" s="76" t="s">
        <v>143</v>
      </c>
      <c r="D173" s="76" t="str">
        <f t="shared" si="4"/>
        <v>SouthRestaurantsLighting</v>
      </c>
      <c r="E173" s="80">
        <v>1</v>
      </c>
      <c r="F173" s="26"/>
      <c r="G173" s="24"/>
      <c r="H173" s="24"/>
    </row>
    <row r="174" spans="1:8" x14ac:dyDescent="0.3">
      <c r="A174" s="76" t="s">
        <v>151</v>
      </c>
      <c r="B174" s="76" t="s">
        <v>149</v>
      </c>
      <c r="C174" s="76" t="s">
        <v>139</v>
      </c>
      <c r="D174" s="76" t="str">
        <f t="shared" si="4"/>
        <v>SouthOtherSpaceHeating</v>
      </c>
      <c r="E174" s="80">
        <v>1.109</v>
      </c>
      <c r="F174" s="26"/>
      <c r="G174" s="24"/>
      <c r="H174" s="24"/>
    </row>
    <row r="175" spans="1:8" x14ac:dyDescent="0.3">
      <c r="A175" s="76" t="s">
        <v>151</v>
      </c>
      <c r="B175" s="76" t="s">
        <v>149</v>
      </c>
      <c r="C175" s="76" t="s">
        <v>140</v>
      </c>
      <c r="D175" s="76" t="str">
        <f t="shared" si="4"/>
        <v>SouthOtherDHW</v>
      </c>
      <c r="E175" s="80">
        <v>1.03</v>
      </c>
      <c r="F175" s="26"/>
      <c r="G175" s="24"/>
      <c r="H175" s="24"/>
    </row>
    <row r="176" spans="1:8" x14ac:dyDescent="0.3">
      <c r="A176" s="76" t="s">
        <v>151</v>
      </c>
      <c r="B176" s="76" t="s">
        <v>149</v>
      </c>
      <c r="C176" s="76" t="s">
        <v>141</v>
      </c>
      <c r="D176" s="76" t="str">
        <f t="shared" si="4"/>
        <v>SouthOtherCooling</v>
      </c>
      <c r="E176" s="80">
        <v>1.2</v>
      </c>
      <c r="F176" s="26"/>
      <c r="G176" s="24"/>
      <c r="H176" s="24"/>
    </row>
    <row r="177" spans="1:13" x14ac:dyDescent="0.3">
      <c r="A177" s="76" t="s">
        <v>151</v>
      </c>
      <c r="B177" s="76" t="s">
        <v>149</v>
      </c>
      <c r="C177" s="76" t="s">
        <v>142</v>
      </c>
      <c r="D177" s="76" t="str">
        <f t="shared" si="4"/>
        <v>SouthOtherVentilation</v>
      </c>
      <c r="E177" s="80">
        <v>1.1539999999999999</v>
      </c>
      <c r="F177" s="26"/>
      <c r="G177" s="24"/>
      <c r="H177" s="24"/>
    </row>
    <row r="178" spans="1:13" x14ac:dyDescent="0.3">
      <c r="A178" s="76" t="s">
        <v>151</v>
      </c>
      <c r="B178" s="76" t="s">
        <v>149</v>
      </c>
      <c r="C178" s="76" t="s">
        <v>143</v>
      </c>
      <c r="D178" s="76" t="str">
        <f t="shared" si="4"/>
        <v>SouthOtherLighting</v>
      </c>
      <c r="E178" s="80">
        <v>1</v>
      </c>
      <c r="F178" s="26"/>
      <c r="G178" s="24"/>
      <c r="H178" s="24"/>
    </row>
    <row r="179" spans="1:13" x14ac:dyDescent="0.3">
      <c r="F179" s="26"/>
      <c r="G179" s="24"/>
      <c r="H179" s="24"/>
    </row>
    <row r="180" spans="1:13" ht="17.25" x14ac:dyDescent="0.35">
      <c r="A180" s="32" t="s">
        <v>152</v>
      </c>
      <c r="F180" s="26"/>
      <c r="G180" s="24"/>
      <c r="H180" s="24"/>
    </row>
    <row r="181" spans="1:13" x14ac:dyDescent="0.3">
      <c r="A181" s="29" t="s">
        <v>7</v>
      </c>
      <c r="B181" s="29" t="s">
        <v>11</v>
      </c>
      <c r="C181" s="29" t="s">
        <v>153</v>
      </c>
      <c r="D181" s="29"/>
      <c r="E181" s="33" t="s">
        <v>154</v>
      </c>
      <c r="F181" s="26"/>
      <c r="G181" s="24"/>
      <c r="H181" s="24"/>
    </row>
    <row r="182" spans="1:13" x14ac:dyDescent="0.3">
      <c r="A182" s="76" t="s">
        <v>64</v>
      </c>
      <c r="B182" s="76" t="s">
        <v>139</v>
      </c>
      <c r="C182" s="76" t="s">
        <v>155</v>
      </c>
      <c r="D182" s="76" t="str">
        <f t="shared" ref="D182:D213" si="5">CONCATENATE(A182,B182,C182)</f>
        <v>SFHSpaceHeatingD</v>
      </c>
      <c r="E182" s="80">
        <v>1.0900000000000001</v>
      </c>
      <c r="F182" s="26"/>
      <c r="G182" s="25" t="s">
        <v>156</v>
      </c>
    </row>
    <row r="183" spans="1:13" x14ac:dyDescent="0.3">
      <c r="A183" s="76" t="s">
        <v>64</v>
      </c>
      <c r="B183" s="76" t="s">
        <v>139</v>
      </c>
      <c r="C183" s="76" t="s">
        <v>157</v>
      </c>
      <c r="D183" s="76" t="str">
        <f t="shared" si="5"/>
        <v>SFHSpaceHeatingC</v>
      </c>
      <c r="E183" s="80">
        <v>1</v>
      </c>
      <c r="F183" s="26"/>
      <c r="G183" s="25" t="s">
        <v>158</v>
      </c>
    </row>
    <row r="184" spans="1:13" x14ac:dyDescent="0.3">
      <c r="A184" s="76" t="s">
        <v>64</v>
      </c>
      <c r="B184" s="76" t="s">
        <v>139</v>
      </c>
      <c r="C184" s="76" t="s">
        <v>159</v>
      </c>
      <c r="D184" s="76" t="str">
        <f t="shared" si="5"/>
        <v xml:space="preserve">SFHSpaceHeatingB </v>
      </c>
      <c r="E184" s="80">
        <v>0.88</v>
      </c>
      <c r="F184" s="26"/>
      <c r="G184" s="25" t="s">
        <v>160</v>
      </c>
    </row>
    <row r="185" spans="1:13" x14ac:dyDescent="0.3">
      <c r="A185" s="76" t="s">
        <v>64</v>
      </c>
      <c r="B185" s="76" t="s">
        <v>139</v>
      </c>
      <c r="C185" s="76" t="s">
        <v>42</v>
      </c>
      <c r="D185" s="76" t="str">
        <f t="shared" si="5"/>
        <v>SFHSpaceHeatingA</v>
      </c>
      <c r="E185" s="80">
        <v>0.81</v>
      </c>
      <c r="F185" s="26"/>
      <c r="G185" s="24"/>
    </row>
    <row r="186" spans="1:13" x14ac:dyDescent="0.3">
      <c r="A186" s="76" t="s">
        <v>65</v>
      </c>
      <c r="B186" s="76" t="s">
        <v>139</v>
      </c>
      <c r="C186" s="76" t="s">
        <v>155</v>
      </c>
      <c r="D186" s="76" t="str">
        <f t="shared" si="5"/>
        <v>MFHSpaceHeatingD</v>
      </c>
      <c r="E186" s="80">
        <v>1.0900000000000001</v>
      </c>
      <c r="F186" s="26"/>
      <c r="G186" s="24"/>
    </row>
    <row r="187" spans="1:13" x14ac:dyDescent="0.3">
      <c r="A187" s="76" t="s">
        <v>65</v>
      </c>
      <c r="B187" s="76" t="s">
        <v>139</v>
      </c>
      <c r="C187" s="76" t="s">
        <v>157</v>
      </c>
      <c r="D187" s="76" t="str">
        <f t="shared" si="5"/>
        <v>MFHSpaceHeatingC</v>
      </c>
      <c r="E187" s="80">
        <v>1</v>
      </c>
      <c r="F187" s="26"/>
      <c r="G187" s="24"/>
    </row>
    <row r="188" spans="1:13" x14ac:dyDescent="0.3">
      <c r="A188" s="76" t="s">
        <v>65</v>
      </c>
      <c r="B188" s="76" t="s">
        <v>139</v>
      </c>
      <c r="C188" s="76" t="s">
        <v>159</v>
      </c>
      <c r="D188" s="76" t="str">
        <f t="shared" si="5"/>
        <v xml:space="preserve">MFHSpaceHeatingB </v>
      </c>
      <c r="E188" s="80">
        <v>0.88</v>
      </c>
      <c r="F188" s="26"/>
      <c r="G188" s="24"/>
    </row>
    <row r="189" spans="1:13" x14ac:dyDescent="0.3">
      <c r="A189" s="76" t="s">
        <v>65</v>
      </c>
      <c r="B189" s="76" t="s">
        <v>139</v>
      </c>
      <c r="C189" s="76" t="s">
        <v>42</v>
      </c>
      <c r="D189" s="76" t="str">
        <f t="shared" si="5"/>
        <v>MFHSpaceHeatingA</v>
      </c>
      <c r="E189" s="80">
        <v>0.81</v>
      </c>
      <c r="F189" s="26"/>
      <c r="G189" s="24"/>
    </row>
    <row r="190" spans="1:13" x14ac:dyDescent="0.3">
      <c r="A190" s="76" t="s">
        <v>66</v>
      </c>
      <c r="B190" s="76" t="s">
        <v>139</v>
      </c>
      <c r="C190" s="76" t="s">
        <v>155</v>
      </c>
      <c r="D190" s="76" t="str">
        <f t="shared" si="5"/>
        <v>OfficesSpaceHeatingD</v>
      </c>
      <c r="E190" s="80">
        <v>1.44</v>
      </c>
      <c r="F190" s="26"/>
      <c r="G190" s="24"/>
    </row>
    <row r="191" spans="1:13" x14ac:dyDescent="0.3">
      <c r="A191" s="76" t="s">
        <v>66</v>
      </c>
      <c r="B191" s="76" t="s">
        <v>139</v>
      </c>
      <c r="C191" s="76" t="s">
        <v>157</v>
      </c>
      <c r="D191" s="76" t="str">
        <f t="shared" si="5"/>
        <v>OfficesSpaceHeatingC</v>
      </c>
      <c r="E191" s="80">
        <v>1</v>
      </c>
      <c r="F191" s="26"/>
      <c r="G191" s="24"/>
      <c r="H191" s="24"/>
    </row>
    <row r="192" spans="1:13" x14ac:dyDescent="0.3">
      <c r="A192" s="76" t="s">
        <v>66</v>
      </c>
      <c r="B192" s="76" t="s">
        <v>139</v>
      </c>
      <c r="C192" s="76" t="s">
        <v>159</v>
      </c>
      <c r="D192" s="76" t="str">
        <f t="shared" si="5"/>
        <v xml:space="preserve">OfficesSpaceHeatingB </v>
      </c>
      <c r="E192" s="80">
        <v>0.79</v>
      </c>
      <c r="F192" s="26"/>
      <c r="G192" s="24"/>
      <c r="M192" s="25"/>
    </row>
    <row r="193" spans="1:18" x14ac:dyDescent="0.3">
      <c r="A193" s="76" t="s">
        <v>66</v>
      </c>
      <c r="B193" s="76" t="s">
        <v>139</v>
      </c>
      <c r="C193" s="76" t="s">
        <v>42</v>
      </c>
      <c r="D193" s="76" t="str">
        <f t="shared" si="5"/>
        <v>OfficesSpaceHeatingA</v>
      </c>
      <c r="E193" s="80">
        <v>0.7</v>
      </c>
      <c r="F193" s="26"/>
      <c r="G193" s="24"/>
      <c r="M193" s="24"/>
      <c r="N193" s="25"/>
    </row>
    <row r="194" spans="1:18" x14ac:dyDescent="0.3">
      <c r="A194" s="76" t="s">
        <v>145</v>
      </c>
      <c r="B194" s="76" t="s">
        <v>139</v>
      </c>
      <c r="C194" s="76" t="s">
        <v>155</v>
      </c>
      <c r="D194" s="76" t="str">
        <f t="shared" si="5"/>
        <v>EducationSpaceHeatingD</v>
      </c>
      <c r="E194" s="80">
        <v>1.2</v>
      </c>
      <c r="F194" s="26"/>
      <c r="G194" s="24"/>
      <c r="M194" s="24"/>
      <c r="N194" s="25"/>
      <c r="O194" s="28"/>
      <c r="P194" s="28"/>
      <c r="Q194" s="28"/>
      <c r="R194" s="28"/>
    </row>
    <row r="195" spans="1:18" x14ac:dyDescent="0.3">
      <c r="A195" s="76" t="s">
        <v>145</v>
      </c>
      <c r="B195" s="76" t="s">
        <v>139</v>
      </c>
      <c r="C195" s="76" t="s">
        <v>157</v>
      </c>
      <c r="D195" s="76" t="str">
        <f t="shared" si="5"/>
        <v>EducationSpaceHeatingC</v>
      </c>
      <c r="E195" s="80">
        <v>1</v>
      </c>
      <c r="F195" s="26"/>
      <c r="G195" s="24"/>
      <c r="M195" s="24"/>
      <c r="N195" s="25"/>
      <c r="O195" s="28"/>
      <c r="P195" s="28"/>
      <c r="Q195" s="28"/>
      <c r="R195" s="28"/>
    </row>
    <row r="196" spans="1:18" x14ac:dyDescent="0.3">
      <c r="A196" s="76" t="s">
        <v>145</v>
      </c>
      <c r="B196" s="76" t="s">
        <v>139</v>
      </c>
      <c r="C196" s="76" t="s">
        <v>159</v>
      </c>
      <c r="D196" s="76" t="str">
        <f t="shared" si="5"/>
        <v xml:space="preserve">EducationSpaceHeatingB </v>
      </c>
      <c r="E196" s="80">
        <v>0.88</v>
      </c>
      <c r="F196" s="26"/>
      <c r="G196" s="24"/>
      <c r="M196" s="24"/>
      <c r="N196" s="25"/>
      <c r="O196" s="28"/>
      <c r="P196" s="28"/>
      <c r="Q196" s="28"/>
      <c r="R196" s="28"/>
    </row>
    <row r="197" spans="1:18" x14ac:dyDescent="0.3">
      <c r="A197" s="76" t="s">
        <v>145</v>
      </c>
      <c r="B197" s="76" t="s">
        <v>139</v>
      </c>
      <c r="C197" s="76" t="s">
        <v>42</v>
      </c>
      <c r="D197" s="76" t="str">
        <f t="shared" si="5"/>
        <v>EducationSpaceHeatingA</v>
      </c>
      <c r="E197" s="80">
        <v>0.8</v>
      </c>
      <c r="F197" s="26"/>
      <c r="G197" s="24"/>
      <c r="M197" s="24"/>
      <c r="N197" s="25"/>
      <c r="O197" s="28"/>
      <c r="P197" s="28"/>
      <c r="Q197" s="28"/>
      <c r="R197" s="28"/>
    </row>
    <row r="198" spans="1:18" x14ac:dyDescent="0.3">
      <c r="A198" s="76" t="s">
        <v>146</v>
      </c>
      <c r="B198" s="76" t="s">
        <v>139</v>
      </c>
      <c r="C198" s="76" t="s">
        <v>155</v>
      </c>
      <c r="D198" s="76" t="str">
        <f t="shared" si="5"/>
        <v>Hospitals/HealthcareSpaceHeatingD</v>
      </c>
      <c r="E198" s="80">
        <v>1.31</v>
      </c>
      <c r="F198" s="26"/>
      <c r="G198" s="24"/>
      <c r="M198" s="24"/>
      <c r="N198" s="25"/>
    </row>
    <row r="199" spans="1:18" x14ac:dyDescent="0.3">
      <c r="A199" s="76" t="s">
        <v>146</v>
      </c>
      <c r="B199" s="76" t="s">
        <v>139</v>
      </c>
      <c r="C199" s="76" t="s">
        <v>157</v>
      </c>
      <c r="D199" s="76" t="str">
        <f t="shared" si="5"/>
        <v>Hospitals/HealthcareSpaceHeatingC</v>
      </c>
      <c r="E199" s="80">
        <v>1</v>
      </c>
      <c r="F199" s="26"/>
      <c r="G199" s="24"/>
      <c r="M199" s="24"/>
      <c r="N199" s="25"/>
    </row>
    <row r="200" spans="1:18" x14ac:dyDescent="0.3">
      <c r="A200" s="76" t="s">
        <v>146</v>
      </c>
      <c r="B200" s="76" t="s">
        <v>139</v>
      </c>
      <c r="C200" s="76" t="s">
        <v>159</v>
      </c>
      <c r="D200" s="76" t="str">
        <f t="shared" si="5"/>
        <v xml:space="preserve">Hospitals/HealthcareSpaceHeatingB </v>
      </c>
      <c r="E200" s="80">
        <v>0.91</v>
      </c>
      <c r="F200" s="26"/>
      <c r="G200" s="24"/>
      <c r="M200" s="24"/>
      <c r="N200" s="25"/>
    </row>
    <row r="201" spans="1:18" x14ac:dyDescent="0.3">
      <c r="A201" s="76" t="s">
        <v>146</v>
      </c>
      <c r="B201" s="76" t="s">
        <v>139</v>
      </c>
      <c r="C201" s="76" t="s">
        <v>42</v>
      </c>
      <c r="D201" s="76" t="str">
        <f t="shared" si="5"/>
        <v>Hospitals/HealthcareSpaceHeatingA</v>
      </c>
      <c r="E201" s="80">
        <v>0.86</v>
      </c>
      <c r="F201" s="26"/>
      <c r="G201" s="24"/>
      <c r="I201" s="24"/>
      <c r="J201" s="24"/>
      <c r="L201" s="24"/>
      <c r="M201" s="24"/>
      <c r="N201" s="24"/>
    </row>
    <row r="202" spans="1:18" x14ac:dyDescent="0.3">
      <c r="A202" s="76" t="s">
        <v>147</v>
      </c>
      <c r="B202" s="76" t="s">
        <v>139</v>
      </c>
      <c r="C202" s="76" t="s">
        <v>155</v>
      </c>
      <c r="D202" s="76" t="str">
        <f t="shared" si="5"/>
        <v>HotelsSpaceHeatingD</v>
      </c>
      <c r="E202" s="80">
        <v>1.17</v>
      </c>
      <c r="F202" s="26"/>
      <c r="G202" s="24"/>
      <c r="H202" s="25"/>
      <c r="I202" s="25"/>
      <c r="J202" s="25"/>
      <c r="K202" s="25"/>
      <c r="L202" s="25"/>
      <c r="M202" s="24"/>
      <c r="N202" s="25"/>
    </row>
    <row r="203" spans="1:18" x14ac:dyDescent="0.3">
      <c r="A203" s="76" t="s">
        <v>147</v>
      </c>
      <c r="B203" s="76" t="s">
        <v>139</v>
      </c>
      <c r="C203" s="76" t="s">
        <v>157</v>
      </c>
      <c r="D203" s="76" t="str">
        <f t="shared" si="5"/>
        <v>HotelsSpaceHeatingC</v>
      </c>
      <c r="E203" s="80">
        <v>1</v>
      </c>
      <c r="F203" s="26"/>
      <c r="G203" s="24"/>
      <c r="I203" s="26"/>
      <c r="J203" s="26"/>
      <c r="K203" s="26"/>
      <c r="L203" s="26"/>
      <c r="M203" s="24"/>
      <c r="N203" s="25"/>
      <c r="O203" s="28"/>
      <c r="P203" s="28"/>
      <c r="Q203" s="28"/>
      <c r="R203" s="28"/>
    </row>
    <row r="204" spans="1:18" x14ac:dyDescent="0.3">
      <c r="A204" s="76" t="s">
        <v>147</v>
      </c>
      <c r="B204" s="76" t="s">
        <v>139</v>
      </c>
      <c r="C204" s="76" t="s">
        <v>159</v>
      </c>
      <c r="D204" s="76" t="str">
        <f t="shared" si="5"/>
        <v xml:space="preserve">HotelsSpaceHeatingB </v>
      </c>
      <c r="E204" s="80">
        <v>0.85</v>
      </c>
      <c r="F204" s="26"/>
      <c r="G204" s="24"/>
      <c r="I204" s="26"/>
      <c r="J204" s="26"/>
      <c r="K204" s="26"/>
      <c r="L204" s="26"/>
      <c r="M204" s="24"/>
      <c r="N204" s="25"/>
      <c r="O204" s="28"/>
      <c r="P204" s="28"/>
      <c r="Q204" s="28"/>
      <c r="R204" s="28"/>
    </row>
    <row r="205" spans="1:18" x14ac:dyDescent="0.3">
      <c r="A205" s="76" t="s">
        <v>147</v>
      </c>
      <c r="B205" s="76" t="s">
        <v>139</v>
      </c>
      <c r="C205" s="76" t="s">
        <v>42</v>
      </c>
      <c r="D205" s="76" t="str">
        <f t="shared" si="5"/>
        <v>HotelsSpaceHeatingA</v>
      </c>
      <c r="E205" s="80">
        <v>0.61</v>
      </c>
      <c r="F205" s="26"/>
      <c r="G205" s="24"/>
      <c r="I205" s="26"/>
      <c r="J205" s="26"/>
      <c r="K205" s="26"/>
      <c r="L205" s="26"/>
      <c r="M205" s="24"/>
      <c r="N205" s="25"/>
      <c r="O205" s="28"/>
      <c r="P205" s="28"/>
      <c r="Q205" s="28"/>
      <c r="R205" s="28"/>
    </row>
    <row r="206" spans="1:18" x14ac:dyDescent="0.3">
      <c r="A206" s="76" t="s">
        <v>148</v>
      </c>
      <c r="B206" s="76" t="s">
        <v>139</v>
      </c>
      <c r="C206" s="76" t="s">
        <v>155</v>
      </c>
      <c r="D206" s="76" t="str">
        <f t="shared" si="5"/>
        <v>RestaurantsSpaceHeatingD</v>
      </c>
      <c r="E206" s="80">
        <v>1.21</v>
      </c>
      <c r="F206" s="26"/>
      <c r="G206" s="24"/>
      <c r="I206" s="26"/>
      <c r="J206" s="26"/>
      <c r="K206" s="26"/>
      <c r="L206" s="26"/>
      <c r="M206" s="24"/>
      <c r="N206" s="25"/>
      <c r="O206" s="28"/>
      <c r="P206" s="28"/>
      <c r="Q206" s="28"/>
      <c r="R206" s="28"/>
    </row>
    <row r="207" spans="1:18" x14ac:dyDescent="0.3">
      <c r="A207" s="76" t="s">
        <v>148</v>
      </c>
      <c r="B207" s="76" t="s">
        <v>139</v>
      </c>
      <c r="C207" s="76" t="s">
        <v>157</v>
      </c>
      <c r="D207" s="76" t="str">
        <f t="shared" si="5"/>
        <v>RestaurantsSpaceHeatingC</v>
      </c>
      <c r="E207" s="80">
        <v>1</v>
      </c>
      <c r="F207" s="26"/>
      <c r="G207" s="24"/>
      <c r="I207" s="26"/>
      <c r="J207" s="26"/>
      <c r="K207" s="26"/>
      <c r="L207" s="26"/>
      <c r="M207" s="24"/>
      <c r="N207" s="24"/>
    </row>
    <row r="208" spans="1:18" x14ac:dyDescent="0.3">
      <c r="A208" s="76" t="s">
        <v>148</v>
      </c>
      <c r="B208" s="76" t="s">
        <v>139</v>
      </c>
      <c r="C208" s="76" t="s">
        <v>159</v>
      </c>
      <c r="D208" s="76" t="str">
        <f t="shared" si="5"/>
        <v xml:space="preserve">RestaurantsSpaceHeatingB </v>
      </c>
      <c r="E208" s="80">
        <v>0.76</v>
      </c>
      <c r="F208" s="26"/>
      <c r="G208" s="24"/>
      <c r="I208" s="26"/>
      <c r="J208" s="26"/>
      <c r="K208" s="26"/>
      <c r="L208" s="26"/>
      <c r="M208" s="24"/>
      <c r="N208" s="24"/>
    </row>
    <row r="209" spans="1:18" x14ac:dyDescent="0.3">
      <c r="A209" s="76" t="s">
        <v>148</v>
      </c>
      <c r="B209" s="76" t="s">
        <v>139</v>
      </c>
      <c r="C209" s="76" t="s">
        <v>42</v>
      </c>
      <c r="D209" s="76" t="str">
        <f t="shared" si="5"/>
        <v>RestaurantsSpaceHeatingA</v>
      </c>
      <c r="E209" s="80">
        <v>0.69</v>
      </c>
      <c r="F209" s="26"/>
      <c r="G209" s="24"/>
      <c r="I209" s="26"/>
      <c r="J209" s="26"/>
      <c r="K209" s="26"/>
      <c r="L209" s="26"/>
      <c r="M209" s="24"/>
      <c r="N209" s="24"/>
    </row>
    <row r="210" spans="1:18" x14ac:dyDescent="0.3">
      <c r="A210" s="76" t="s">
        <v>144</v>
      </c>
      <c r="B210" s="76" t="s">
        <v>139</v>
      </c>
      <c r="C210" s="76" t="s">
        <v>155</v>
      </c>
      <c r="D210" s="76" t="str">
        <f t="shared" si="5"/>
        <v>Wholesale/RetailSpaceHeatingD</v>
      </c>
      <c r="E210" s="80">
        <v>1.56</v>
      </c>
      <c r="F210" s="26"/>
      <c r="G210" s="24"/>
      <c r="I210" s="26"/>
      <c r="J210" s="26"/>
      <c r="K210" s="27"/>
      <c r="L210" s="26"/>
      <c r="M210" s="24"/>
      <c r="N210" s="24"/>
    </row>
    <row r="211" spans="1:18" x14ac:dyDescent="0.3">
      <c r="A211" s="76" t="s">
        <v>144</v>
      </c>
      <c r="B211" s="76" t="s">
        <v>139</v>
      </c>
      <c r="C211" s="76" t="s">
        <v>157</v>
      </c>
      <c r="D211" s="76" t="str">
        <f t="shared" si="5"/>
        <v>Wholesale/RetailSpaceHeatingC</v>
      </c>
      <c r="E211" s="80">
        <v>1</v>
      </c>
      <c r="F211" s="26"/>
      <c r="G211" s="24"/>
      <c r="I211" s="24"/>
      <c r="J211" s="24"/>
      <c r="K211" s="24"/>
      <c r="L211" s="24"/>
      <c r="M211" s="24"/>
      <c r="N211" s="24"/>
    </row>
    <row r="212" spans="1:18" x14ac:dyDescent="0.3">
      <c r="A212" s="76" t="s">
        <v>144</v>
      </c>
      <c r="B212" s="76" t="s">
        <v>139</v>
      </c>
      <c r="C212" s="76" t="s">
        <v>159</v>
      </c>
      <c r="D212" s="76" t="str">
        <f t="shared" si="5"/>
        <v xml:space="preserve">Wholesale/RetailSpaceHeatingB </v>
      </c>
      <c r="E212" s="80">
        <v>0.71</v>
      </c>
      <c r="F212" s="26"/>
      <c r="G212" s="24"/>
      <c r="H212" s="25"/>
      <c r="I212" s="25"/>
      <c r="J212" s="25"/>
      <c r="K212" s="25"/>
      <c r="L212" s="25"/>
      <c r="M212" s="24"/>
      <c r="N212" s="25"/>
    </row>
    <row r="213" spans="1:18" x14ac:dyDescent="0.3">
      <c r="A213" s="76" t="s">
        <v>144</v>
      </c>
      <c r="B213" s="76" t="s">
        <v>139</v>
      </c>
      <c r="C213" s="76" t="s">
        <v>42</v>
      </c>
      <c r="D213" s="76" t="str">
        <f t="shared" si="5"/>
        <v>Wholesale/RetailSpaceHeatingA</v>
      </c>
      <c r="E213" s="80">
        <v>0.46</v>
      </c>
      <c r="F213" s="26"/>
      <c r="G213" s="24"/>
      <c r="I213" s="26"/>
      <c r="J213" s="26"/>
      <c r="K213" s="26"/>
      <c r="L213" s="26"/>
      <c r="M213" s="24"/>
      <c r="N213" s="25"/>
      <c r="O213" s="28"/>
      <c r="P213" s="28"/>
      <c r="Q213" s="28"/>
      <c r="R213" s="28"/>
    </row>
    <row r="214" spans="1:18" x14ac:dyDescent="0.3">
      <c r="A214" s="76" t="s">
        <v>64</v>
      </c>
      <c r="B214" s="76" t="s">
        <v>141</v>
      </c>
      <c r="C214" s="76" t="s">
        <v>155</v>
      </c>
      <c r="D214" s="76" t="str">
        <f t="shared" ref="D214:D245" si="6">CONCATENATE(A214,B214,C214)</f>
        <v>SFHCoolingD</v>
      </c>
      <c r="E214" s="80">
        <v>1.0900000000000001</v>
      </c>
      <c r="F214" s="26"/>
      <c r="G214" s="24"/>
      <c r="I214" s="26"/>
      <c r="J214" s="26"/>
      <c r="K214" s="26"/>
      <c r="L214" s="26"/>
      <c r="M214" s="24"/>
      <c r="N214" s="25"/>
      <c r="O214" s="28"/>
      <c r="P214" s="28"/>
      <c r="Q214" s="28"/>
      <c r="R214" s="28"/>
    </row>
    <row r="215" spans="1:18" x14ac:dyDescent="0.3">
      <c r="A215" s="76" t="s">
        <v>64</v>
      </c>
      <c r="B215" s="76" t="s">
        <v>141</v>
      </c>
      <c r="C215" s="76" t="s">
        <v>157</v>
      </c>
      <c r="D215" s="76" t="str">
        <f t="shared" si="6"/>
        <v>SFHCoolingC</v>
      </c>
      <c r="E215" s="80">
        <v>1</v>
      </c>
      <c r="F215" s="26"/>
      <c r="G215" s="24"/>
      <c r="I215" s="26"/>
      <c r="J215" s="26"/>
      <c r="K215" s="26"/>
      <c r="L215" s="26"/>
      <c r="M215" s="24"/>
      <c r="N215" s="25"/>
      <c r="O215" s="28"/>
      <c r="P215" s="28"/>
      <c r="Q215" s="28"/>
      <c r="R215" s="28"/>
    </row>
    <row r="216" spans="1:18" x14ac:dyDescent="0.3">
      <c r="A216" s="76" t="s">
        <v>64</v>
      </c>
      <c r="B216" s="76" t="s">
        <v>141</v>
      </c>
      <c r="C216" s="76" t="s">
        <v>159</v>
      </c>
      <c r="D216" s="76" t="str">
        <f t="shared" si="6"/>
        <v xml:space="preserve">SFHCoolingB </v>
      </c>
      <c r="E216" s="80">
        <v>0.88</v>
      </c>
      <c r="F216" s="26"/>
      <c r="G216" s="24"/>
      <c r="I216" s="26"/>
      <c r="J216" s="26"/>
      <c r="K216" s="26"/>
      <c r="L216" s="26"/>
      <c r="M216" s="24"/>
      <c r="N216" s="25"/>
      <c r="O216" s="28"/>
      <c r="P216" s="28"/>
      <c r="Q216" s="28"/>
      <c r="R216" s="28"/>
    </row>
    <row r="217" spans="1:18" x14ac:dyDescent="0.3">
      <c r="A217" s="76" t="s">
        <v>64</v>
      </c>
      <c r="B217" s="76" t="s">
        <v>141</v>
      </c>
      <c r="C217" s="76" t="s">
        <v>42</v>
      </c>
      <c r="D217" s="76" t="str">
        <f t="shared" si="6"/>
        <v>SFHCoolingA</v>
      </c>
      <c r="E217" s="80">
        <v>0.81</v>
      </c>
      <c r="F217" s="26"/>
      <c r="G217" s="24"/>
      <c r="I217" s="26"/>
      <c r="J217" s="26"/>
      <c r="K217" s="26"/>
      <c r="L217" s="26"/>
      <c r="M217" s="24"/>
      <c r="N217" s="24"/>
    </row>
    <row r="218" spans="1:18" x14ac:dyDescent="0.3">
      <c r="A218" s="76" t="s">
        <v>65</v>
      </c>
      <c r="B218" s="76" t="s">
        <v>141</v>
      </c>
      <c r="C218" s="76" t="s">
        <v>155</v>
      </c>
      <c r="D218" s="76" t="str">
        <f t="shared" si="6"/>
        <v>MFHCoolingD</v>
      </c>
      <c r="E218" s="80">
        <v>1.0900000000000001</v>
      </c>
      <c r="F218" s="26"/>
      <c r="G218" s="24"/>
      <c r="I218" s="26"/>
      <c r="J218" s="26"/>
      <c r="K218" s="26"/>
      <c r="L218" s="26"/>
      <c r="M218" s="24"/>
      <c r="N218" s="24"/>
    </row>
    <row r="219" spans="1:18" x14ac:dyDescent="0.3">
      <c r="A219" s="76" t="s">
        <v>65</v>
      </c>
      <c r="B219" s="76" t="s">
        <v>141</v>
      </c>
      <c r="C219" s="76" t="s">
        <v>157</v>
      </c>
      <c r="D219" s="76" t="str">
        <f t="shared" si="6"/>
        <v>MFHCoolingC</v>
      </c>
      <c r="E219" s="80">
        <v>1</v>
      </c>
      <c r="F219" s="26"/>
      <c r="G219" s="24"/>
      <c r="I219" s="26"/>
      <c r="J219" s="26"/>
      <c r="K219" s="26"/>
      <c r="L219" s="26"/>
      <c r="M219" s="24"/>
      <c r="N219" s="24"/>
    </row>
    <row r="220" spans="1:18" x14ac:dyDescent="0.3">
      <c r="A220" s="76" t="s">
        <v>65</v>
      </c>
      <c r="B220" s="76" t="s">
        <v>141</v>
      </c>
      <c r="C220" s="76" t="s">
        <v>159</v>
      </c>
      <c r="D220" s="76" t="str">
        <f t="shared" si="6"/>
        <v xml:space="preserve">MFHCoolingB </v>
      </c>
      <c r="E220" s="80">
        <v>0.88</v>
      </c>
      <c r="F220" s="26"/>
      <c r="G220" s="24"/>
      <c r="I220" s="30"/>
      <c r="J220" s="26"/>
      <c r="K220" s="27"/>
      <c r="L220" s="26"/>
      <c r="M220" s="24"/>
      <c r="N220" s="24"/>
    </row>
    <row r="221" spans="1:18" x14ac:dyDescent="0.3">
      <c r="A221" s="76" t="s">
        <v>65</v>
      </c>
      <c r="B221" s="76" t="s">
        <v>141</v>
      </c>
      <c r="C221" s="76" t="s">
        <v>42</v>
      </c>
      <c r="D221" s="76" t="str">
        <f t="shared" si="6"/>
        <v>MFHCoolingA</v>
      </c>
      <c r="E221" s="80">
        <v>0.81</v>
      </c>
      <c r="F221" s="26"/>
      <c r="G221" s="24"/>
      <c r="I221" s="24"/>
      <c r="J221" s="24"/>
      <c r="K221" s="24"/>
      <c r="L221" s="24"/>
      <c r="M221" s="24"/>
      <c r="N221" s="24"/>
    </row>
    <row r="222" spans="1:18" x14ac:dyDescent="0.3">
      <c r="A222" s="76" t="s">
        <v>66</v>
      </c>
      <c r="B222" s="76" t="s">
        <v>141</v>
      </c>
      <c r="C222" s="76" t="s">
        <v>155</v>
      </c>
      <c r="D222" s="76" t="str">
        <f t="shared" si="6"/>
        <v>OfficesCoolingD</v>
      </c>
      <c r="E222" s="80">
        <v>1.57</v>
      </c>
      <c r="F222" s="26"/>
      <c r="G222" s="24"/>
      <c r="H222" s="24"/>
      <c r="I222" s="25"/>
      <c r="J222" s="25"/>
      <c r="K222" s="25"/>
      <c r="L222" s="25"/>
      <c r="M222" s="24"/>
      <c r="N222" s="25"/>
    </row>
    <row r="223" spans="1:18" x14ac:dyDescent="0.3">
      <c r="A223" s="76" t="s">
        <v>66</v>
      </c>
      <c r="B223" s="76" t="s">
        <v>141</v>
      </c>
      <c r="C223" s="76" t="s">
        <v>157</v>
      </c>
      <c r="D223" s="76" t="str">
        <f t="shared" si="6"/>
        <v>OfficesCoolingC</v>
      </c>
      <c r="E223" s="80">
        <v>1</v>
      </c>
      <c r="F223" s="26"/>
      <c r="G223" s="24"/>
      <c r="I223" s="26"/>
      <c r="J223" s="26"/>
      <c r="K223" s="26"/>
      <c r="L223" s="26"/>
      <c r="M223" s="24"/>
      <c r="N223" s="25"/>
      <c r="O223" s="31"/>
      <c r="P223" s="31"/>
      <c r="Q223" s="31"/>
      <c r="R223" s="31"/>
    </row>
    <row r="224" spans="1:18" x14ac:dyDescent="0.3">
      <c r="A224" s="76" t="s">
        <v>66</v>
      </c>
      <c r="B224" s="76" t="s">
        <v>141</v>
      </c>
      <c r="C224" s="76" t="s">
        <v>159</v>
      </c>
      <c r="D224" s="76" t="str">
        <f t="shared" si="6"/>
        <v xml:space="preserve">OfficesCoolingB </v>
      </c>
      <c r="E224" s="80">
        <v>0.8</v>
      </c>
      <c r="F224" s="26"/>
      <c r="G224" s="24"/>
      <c r="I224" s="26"/>
      <c r="J224" s="26"/>
      <c r="K224" s="26"/>
      <c r="L224" s="26"/>
      <c r="M224" s="24"/>
      <c r="N224" s="25"/>
      <c r="O224" s="31"/>
      <c r="P224" s="31"/>
      <c r="Q224" s="31"/>
      <c r="R224" s="31"/>
    </row>
    <row r="225" spans="1:18" x14ac:dyDescent="0.3">
      <c r="A225" s="76" t="s">
        <v>66</v>
      </c>
      <c r="B225" s="76" t="s">
        <v>141</v>
      </c>
      <c r="C225" s="76" t="s">
        <v>42</v>
      </c>
      <c r="D225" s="76" t="str">
        <f t="shared" si="6"/>
        <v>OfficesCoolingA</v>
      </c>
      <c r="E225" s="80">
        <v>0.56999999999999995</v>
      </c>
      <c r="F225" s="26"/>
      <c r="G225" s="24"/>
      <c r="I225" s="30"/>
      <c r="J225" s="26"/>
      <c r="K225" s="30"/>
      <c r="L225" s="30"/>
      <c r="M225" s="24"/>
      <c r="N225" s="25"/>
      <c r="O225" s="31"/>
      <c r="P225" s="31"/>
      <c r="Q225" s="31"/>
      <c r="R225" s="31"/>
    </row>
    <row r="226" spans="1:18" x14ac:dyDescent="0.3">
      <c r="A226" s="76" t="s">
        <v>145</v>
      </c>
      <c r="B226" s="76" t="s">
        <v>141</v>
      </c>
      <c r="C226" s="76" t="s">
        <v>155</v>
      </c>
      <c r="D226" s="76" t="str">
        <f t="shared" si="6"/>
        <v>EducationCoolingD</v>
      </c>
      <c r="E226" s="80">
        <v>1.32</v>
      </c>
      <c r="F226" s="26"/>
      <c r="G226" s="24"/>
      <c r="I226" s="30"/>
      <c r="J226" s="26"/>
      <c r="K226" s="30"/>
      <c r="L226" s="30"/>
      <c r="M226" s="24"/>
      <c r="N226" s="25"/>
      <c r="O226" s="31"/>
      <c r="P226" s="31"/>
      <c r="Q226" s="31"/>
      <c r="R226" s="31"/>
    </row>
    <row r="227" spans="1:18" x14ac:dyDescent="0.3">
      <c r="A227" s="76" t="s">
        <v>145</v>
      </c>
      <c r="B227" s="76" t="s">
        <v>141</v>
      </c>
      <c r="C227" s="76" t="s">
        <v>157</v>
      </c>
      <c r="D227" s="76" t="str">
        <f t="shared" si="6"/>
        <v>EducationCoolingC</v>
      </c>
      <c r="E227" s="80">
        <v>1</v>
      </c>
      <c r="F227" s="26"/>
      <c r="G227" s="24"/>
      <c r="I227" s="26"/>
      <c r="J227" s="26"/>
      <c r="K227" s="26"/>
      <c r="L227" s="26"/>
      <c r="M227" s="24"/>
      <c r="N227" s="24"/>
    </row>
    <row r="228" spans="1:18" x14ac:dyDescent="0.3">
      <c r="A228" s="76" t="s">
        <v>145</v>
      </c>
      <c r="B228" s="76" t="s">
        <v>141</v>
      </c>
      <c r="C228" s="76" t="s">
        <v>159</v>
      </c>
      <c r="D228" s="76" t="str">
        <f t="shared" si="6"/>
        <v xml:space="preserve">EducationCoolingB </v>
      </c>
      <c r="E228" s="80">
        <v>0.94</v>
      </c>
      <c r="F228" s="26"/>
      <c r="G228" s="24"/>
      <c r="I228" s="26"/>
      <c r="J228" s="26"/>
      <c r="K228" s="26"/>
      <c r="L228" s="26"/>
      <c r="M228" s="24"/>
      <c r="N228" s="24"/>
    </row>
    <row r="229" spans="1:18" x14ac:dyDescent="0.3">
      <c r="A229" s="76" t="s">
        <v>145</v>
      </c>
      <c r="B229" s="76" t="s">
        <v>141</v>
      </c>
      <c r="C229" s="76" t="s">
        <v>42</v>
      </c>
      <c r="D229" s="76" t="str">
        <f t="shared" si="6"/>
        <v>EducationCoolingA</v>
      </c>
      <c r="E229" s="80">
        <v>0.64</v>
      </c>
      <c r="F229" s="26"/>
      <c r="G229" s="24"/>
      <c r="I229" s="26"/>
      <c r="J229" s="26"/>
      <c r="K229" s="26"/>
      <c r="L229" s="26"/>
      <c r="M229" s="24"/>
      <c r="N229" s="24"/>
    </row>
    <row r="230" spans="1:18" x14ac:dyDescent="0.3">
      <c r="A230" s="76" t="s">
        <v>146</v>
      </c>
      <c r="B230" s="76" t="s">
        <v>141</v>
      </c>
      <c r="C230" s="76" t="s">
        <v>155</v>
      </c>
      <c r="D230" s="76" t="str">
        <f t="shared" si="6"/>
        <v>Hospitals/HealthcareCoolingD</v>
      </c>
      <c r="E230" s="80">
        <v>1.31</v>
      </c>
      <c r="F230" s="26"/>
      <c r="G230" s="24"/>
      <c r="I230" s="30"/>
      <c r="J230" s="26"/>
      <c r="K230" s="30"/>
      <c r="L230" s="30"/>
      <c r="M230" s="24"/>
      <c r="N230" s="24"/>
    </row>
    <row r="231" spans="1:18" x14ac:dyDescent="0.3">
      <c r="A231" s="76" t="s">
        <v>146</v>
      </c>
      <c r="B231" s="76" t="s">
        <v>141</v>
      </c>
      <c r="C231" s="76" t="s">
        <v>157</v>
      </c>
      <c r="D231" s="76" t="str">
        <f t="shared" si="6"/>
        <v>Hospitals/HealthcareCoolingC</v>
      </c>
      <c r="E231" s="80">
        <v>1</v>
      </c>
      <c r="F231" s="26"/>
      <c r="G231" s="24"/>
      <c r="I231" s="24"/>
      <c r="J231" s="24"/>
      <c r="K231" s="24"/>
      <c r="L231" s="24"/>
      <c r="M231" s="24"/>
      <c r="N231" s="24"/>
    </row>
    <row r="232" spans="1:18" x14ac:dyDescent="0.3">
      <c r="A232" s="76" t="s">
        <v>146</v>
      </c>
      <c r="B232" s="76" t="s">
        <v>141</v>
      </c>
      <c r="C232" s="76" t="s">
        <v>159</v>
      </c>
      <c r="D232" s="76" t="str">
        <f t="shared" si="6"/>
        <v xml:space="preserve">Hospitals/HealthcareCoolingB </v>
      </c>
      <c r="E232" s="80">
        <v>0.91</v>
      </c>
      <c r="F232" s="26"/>
      <c r="G232" s="24"/>
      <c r="H232" s="25"/>
      <c r="I232" s="25"/>
      <c r="J232" s="25"/>
      <c r="K232" s="25"/>
      <c r="L232" s="25"/>
      <c r="M232" s="24"/>
      <c r="N232" s="25"/>
    </row>
    <row r="233" spans="1:18" x14ac:dyDescent="0.3">
      <c r="A233" s="76" t="s">
        <v>146</v>
      </c>
      <c r="B233" s="76" t="s">
        <v>141</v>
      </c>
      <c r="C233" s="76" t="s">
        <v>42</v>
      </c>
      <c r="D233" s="76" t="str">
        <f t="shared" si="6"/>
        <v>Hospitals/HealthcareCoolingA</v>
      </c>
      <c r="E233" s="80">
        <v>0.86</v>
      </c>
      <c r="F233" s="26"/>
      <c r="G233" s="24"/>
      <c r="I233" s="26"/>
      <c r="J233" s="26"/>
      <c r="K233" s="26"/>
      <c r="L233" s="26"/>
      <c r="M233" s="24"/>
      <c r="N233" s="25"/>
      <c r="O233" s="28"/>
      <c r="P233" s="28"/>
      <c r="Q233" s="28"/>
      <c r="R233" s="28"/>
    </row>
    <row r="234" spans="1:18" x14ac:dyDescent="0.3">
      <c r="A234" s="76" t="s">
        <v>147</v>
      </c>
      <c r="B234" s="76" t="s">
        <v>141</v>
      </c>
      <c r="C234" s="76" t="s">
        <v>155</v>
      </c>
      <c r="D234" s="76" t="str">
        <f t="shared" si="6"/>
        <v>HotelsCoolingD</v>
      </c>
      <c r="E234" s="80">
        <v>1.76</v>
      </c>
      <c r="F234" s="26"/>
      <c r="G234" s="24"/>
      <c r="I234" s="26"/>
      <c r="J234" s="26"/>
      <c r="K234" s="26"/>
      <c r="L234" s="26"/>
      <c r="M234" s="24"/>
      <c r="N234" s="25"/>
      <c r="O234" s="28"/>
      <c r="P234" s="28"/>
      <c r="Q234" s="28"/>
      <c r="R234" s="28"/>
    </row>
    <row r="235" spans="1:18" x14ac:dyDescent="0.3">
      <c r="A235" s="76" t="s">
        <v>147</v>
      </c>
      <c r="B235" s="76" t="s">
        <v>141</v>
      </c>
      <c r="C235" s="76" t="s">
        <v>157</v>
      </c>
      <c r="D235" s="76" t="str">
        <f t="shared" si="6"/>
        <v>HotelsCoolingC</v>
      </c>
      <c r="E235" s="80">
        <v>1</v>
      </c>
      <c r="F235" s="26"/>
      <c r="G235" s="24"/>
      <c r="I235" s="26"/>
      <c r="J235" s="26"/>
      <c r="K235" s="26"/>
      <c r="L235" s="26"/>
      <c r="M235" s="24"/>
      <c r="N235" s="25"/>
      <c r="O235" s="28"/>
      <c r="P235" s="28"/>
      <c r="Q235" s="28"/>
      <c r="R235" s="28"/>
    </row>
    <row r="236" spans="1:18" x14ac:dyDescent="0.3">
      <c r="A236" s="76" t="s">
        <v>147</v>
      </c>
      <c r="B236" s="76" t="s">
        <v>141</v>
      </c>
      <c r="C236" s="76" t="s">
        <v>159</v>
      </c>
      <c r="D236" s="76" t="str">
        <f t="shared" si="6"/>
        <v xml:space="preserve">HotelsCoolingB </v>
      </c>
      <c r="E236" s="80">
        <v>0.79</v>
      </c>
      <c r="F236" s="26"/>
      <c r="G236" s="24"/>
      <c r="I236" s="26"/>
      <c r="J236" s="26"/>
      <c r="K236" s="26"/>
      <c r="L236" s="26"/>
      <c r="M236" s="24"/>
      <c r="N236" s="25"/>
      <c r="O236" s="28"/>
      <c r="P236" s="28"/>
      <c r="Q236" s="28"/>
      <c r="R236" s="28"/>
    </row>
    <row r="237" spans="1:18" x14ac:dyDescent="0.3">
      <c r="A237" s="76" t="s">
        <v>147</v>
      </c>
      <c r="B237" s="76" t="s">
        <v>141</v>
      </c>
      <c r="C237" s="76" t="s">
        <v>42</v>
      </c>
      <c r="D237" s="76" t="str">
        <f t="shared" si="6"/>
        <v>HotelsCoolingA</v>
      </c>
      <c r="E237" s="80">
        <v>0.76</v>
      </c>
      <c r="F237" s="26"/>
      <c r="G237" s="24"/>
      <c r="I237" s="26"/>
      <c r="J237" s="26"/>
      <c r="K237" s="26"/>
      <c r="L237" s="26"/>
      <c r="M237" s="24"/>
      <c r="N237" s="24"/>
    </row>
    <row r="238" spans="1:18" x14ac:dyDescent="0.3">
      <c r="A238" s="76" t="s">
        <v>148</v>
      </c>
      <c r="B238" s="76" t="s">
        <v>141</v>
      </c>
      <c r="C238" s="76" t="s">
        <v>155</v>
      </c>
      <c r="D238" s="76" t="str">
        <f t="shared" si="6"/>
        <v>RestaurantsCoolingD</v>
      </c>
      <c r="E238" s="80">
        <v>1.39</v>
      </c>
      <c r="F238" s="26"/>
      <c r="G238" s="24"/>
      <c r="I238" s="26"/>
      <c r="J238" s="26"/>
      <c r="K238" s="26"/>
      <c r="L238" s="26"/>
      <c r="M238" s="24"/>
      <c r="N238" s="24"/>
    </row>
    <row r="239" spans="1:18" x14ac:dyDescent="0.3">
      <c r="A239" s="76" t="s">
        <v>148</v>
      </c>
      <c r="B239" s="76" t="s">
        <v>141</v>
      </c>
      <c r="C239" s="76" t="s">
        <v>157</v>
      </c>
      <c r="D239" s="76" t="str">
        <f t="shared" si="6"/>
        <v>RestaurantsCoolingC</v>
      </c>
      <c r="E239" s="80">
        <v>1</v>
      </c>
      <c r="F239" s="26"/>
      <c r="G239" s="24"/>
      <c r="I239" s="26"/>
      <c r="J239" s="26"/>
      <c r="K239" s="26"/>
      <c r="L239" s="26"/>
      <c r="M239" s="24"/>
      <c r="N239" s="24"/>
    </row>
    <row r="240" spans="1:18" x14ac:dyDescent="0.3">
      <c r="A240" s="76" t="s">
        <v>148</v>
      </c>
      <c r="B240" s="76" t="s">
        <v>141</v>
      </c>
      <c r="C240" s="76" t="s">
        <v>159</v>
      </c>
      <c r="D240" s="76" t="str">
        <f t="shared" si="6"/>
        <v xml:space="preserve">RestaurantsCoolingB </v>
      </c>
      <c r="E240" s="80">
        <v>0.94</v>
      </c>
      <c r="F240" s="26"/>
      <c r="G240" s="24"/>
      <c r="I240" s="26"/>
      <c r="J240" s="26"/>
      <c r="K240" s="26"/>
      <c r="L240" s="26"/>
      <c r="M240" s="24"/>
      <c r="N240" s="24"/>
    </row>
    <row r="241" spans="1:18" x14ac:dyDescent="0.3">
      <c r="A241" s="76" t="s">
        <v>148</v>
      </c>
      <c r="B241" s="76" t="s">
        <v>141</v>
      </c>
      <c r="C241" s="76" t="s">
        <v>42</v>
      </c>
      <c r="D241" s="76" t="str">
        <f t="shared" si="6"/>
        <v>RestaurantsCoolingA</v>
      </c>
      <c r="E241" s="80">
        <v>0.6</v>
      </c>
      <c r="F241" s="26"/>
      <c r="G241" s="24"/>
      <c r="I241" s="24"/>
      <c r="J241" s="24"/>
      <c r="K241" s="24"/>
      <c r="L241" s="24"/>
      <c r="M241" s="24"/>
      <c r="N241" s="24"/>
    </row>
    <row r="242" spans="1:18" x14ac:dyDescent="0.3">
      <c r="A242" s="76" t="s">
        <v>144</v>
      </c>
      <c r="B242" s="76" t="s">
        <v>141</v>
      </c>
      <c r="C242" s="76" t="s">
        <v>155</v>
      </c>
      <c r="D242" s="76" t="str">
        <f t="shared" si="6"/>
        <v>Wholesale/RetailCoolingD</v>
      </c>
      <c r="E242" s="80">
        <v>1.59</v>
      </c>
      <c r="F242" s="26"/>
      <c r="G242" s="24"/>
      <c r="H242" s="26"/>
      <c r="I242" s="25"/>
      <c r="J242" s="25"/>
      <c r="K242" s="25"/>
      <c r="L242" s="25"/>
      <c r="M242" s="24"/>
      <c r="N242" s="25"/>
    </row>
    <row r="243" spans="1:18" x14ac:dyDescent="0.3">
      <c r="A243" s="76" t="s">
        <v>144</v>
      </c>
      <c r="B243" s="76" t="s">
        <v>141</v>
      </c>
      <c r="C243" s="76" t="s">
        <v>157</v>
      </c>
      <c r="D243" s="76" t="str">
        <f t="shared" si="6"/>
        <v>Wholesale/RetailCoolingC</v>
      </c>
      <c r="E243" s="80">
        <v>1</v>
      </c>
      <c r="F243" s="26"/>
      <c r="G243" s="24"/>
      <c r="I243" s="26"/>
      <c r="J243" s="26"/>
      <c r="K243" s="26"/>
      <c r="L243" s="26"/>
      <c r="M243" s="24"/>
      <c r="N243" s="25"/>
      <c r="O243" s="28"/>
      <c r="P243" s="28"/>
      <c r="Q243" s="28"/>
      <c r="R243" s="28"/>
    </row>
    <row r="244" spans="1:18" x14ac:dyDescent="0.3">
      <c r="A244" s="76" t="s">
        <v>144</v>
      </c>
      <c r="B244" s="76" t="s">
        <v>141</v>
      </c>
      <c r="C244" s="76" t="s">
        <v>159</v>
      </c>
      <c r="D244" s="76" t="str">
        <f t="shared" si="6"/>
        <v xml:space="preserve">Wholesale/RetailCoolingB </v>
      </c>
      <c r="E244" s="80">
        <v>0.85</v>
      </c>
      <c r="F244" s="26"/>
      <c r="G244" s="24"/>
      <c r="I244" s="26"/>
      <c r="J244" s="26"/>
      <c r="K244" s="26"/>
      <c r="L244" s="26"/>
      <c r="M244" s="24"/>
      <c r="N244" s="25"/>
      <c r="O244" s="28"/>
      <c r="P244" s="28"/>
      <c r="Q244" s="28"/>
      <c r="R244" s="28"/>
    </row>
    <row r="245" spans="1:18" x14ac:dyDescent="0.3">
      <c r="A245" s="76" t="s">
        <v>144</v>
      </c>
      <c r="B245" s="76" t="s">
        <v>141</v>
      </c>
      <c r="C245" s="76" t="s">
        <v>42</v>
      </c>
      <c r="D245" s="76" t="str">
        <f t="shared" si="6"/>
        <v>Wholesale/RetailCoolingA</v>
      </c>
      <c r="E245" s="80">
        <v>0.55000000000000004</v>
      </c>
      <c r="F245" s="26"/>
      <c r="G245" s="24"/>
      <c r="I245" s="26"/>
      <c r="J245" s="26"/>
      <c r="K245" s="26"/>
      <c r="L245" s="26"/>
      <c r="M245" s="24"/>
      <c r="N245" s="25"/>
      <c r="O245" s="28"/>
      <c r="P245" s="28"/>
      <c r="Q245" s="28"/>
      <c r="R245" s="28"/>
    </row>
    <row r="246" spans="1:18" x14ac:dyDescent="0.3">
      <c r="A246" s="76" t="s">
        <v>64</v>
      </c>
      <c r="B246" s="76" t="s">
        <v>140</v>
      </c>
      <c r="C246" s="76" t="s">
        <v>155</v>
      </c>
      <c r="D246" s="76" t="str">
        <f t="shared" ref="D246:D277" si="7">CONCATENATE(A246,B246,C246)</f>
        <v>SFHDHWD</v>
      </c>
      <c r="E246" s="80">
        <v>1.1100000000000001</v>
      </c>
      <c r="F246" s="26"/>
      <c r="G246" s="24"/>
      <c r="I246" s="26"/>
      <c r="J246" s="26"/>
      <c r="K246" s="26"/>
      <c r="L246" s="26"/>
      <c r="M246" s="24"/>
      <c r="N246" s="25"/>
      <c r="O246" s="28"/>
      <c r="P246" s="28"/>
      <c r="Q246" s="28"/>
      <c r="R246" s="28"/>
    </row>
    <row r="247" spans="1:18" x14ac:dyDescent="0.3">
      <c r="A247" s="76" t="s">
        <v>64</v>
      </c>
      <c r="B247" s="76" t="s">
        <v>140</v>
      </c>
      <c r="C247" s="76" t="s">
        <v>157</v>
      </c>
      <c r="D247" s="76" t="str">
        <f t="shared" si="7"/>
        <v>SFHDHWC</v>
      </c>
      <c r="E247" s="80">
        <v>1</v>
      </c>
      <c r="F247" s="26"/>
      <c r="G247" s="24"/>
      <c r="I247" s="26"/>
      <c r="J247" s="26"/>
      <c r="K247" s="26"/>
      <c r="L247" s="26"/>
      <c r="M247" s="24"/>
      <c r="N247" s="24"/>
    </row>
    <row r="248" spans="1:18" x14ac:dyDescent="0.3">
      <c r="A248" s="76" t="s">
        <v>64</v>
      </c>
      <c r="B248" s="76" t="s">
        <v>140</v>
      </c>
      <c r="C248" s="76" t="s">
        <v>159</v>
      </c>
      <c r="D248" s="76" t="str">
        <f t="shared" si="7"/>
        <v xml:space="preserve">SFHDHWB </v>
      </c>
      <c r="E248" s="80">
        <v>0.9</v>
      </c>
      <c r="F248" s="26"/>
      <c r="G248" s="24"/>
      <c r="I248" s="26"/>
      <c r="J248" s="26"/>
      <c r="K248" s="26"/>
      <c r="L248" s="26"/>
      <c r="M248" s="24"/>
      <c r="N248" s="24"/>
    </row>
    <row r="249" spans="1:18" x14ac:dyDescent="0.3">
      <c r="A249" s="76" t="s">
        <v>64</v>
      </c>
      <c r="B249" s="76" t="s">
        <v>140</v>
      </c>
      <c r="C249" s="76" t="s">
        <v>42</v>
      </c>
      <c r="D249" s="76" t="str">
        <f t="shared" si="7"/>
        <v>SFHDHWA</v>
      </c>
      <c r="E249" s="80">
        <v>0.8</v>
      </c>
      <c r="F249" s="26"/>
      <c r="G249" s="24"/>
      <c r="I249" s="26"/>
      <c r="J249" s="26"/>
      <c r="K249" s="26"/>
      <c r="L249" s="26"/>
      <c r="M249" s="24"/>
      <c r="N249" s="24"/>
    </row>
    <row r="250" spans="1:18" x14ac:dyDescent="0.3">
      <c r="A250" s="76" t="s">
        <v>65</v>
      </c>
      <c r="B250" s="76" t="s">
        <v>140</v>
      </c>
      <c r="C250" s="76" t="s">
        <v>155</v>
      </c>
      <c r="D250" s="76" t="str">
        <f t="shared" si="7"/>
        <v>MFHDHWD</v>
      </c>
      <c r="E250" s="80">
        <v>1.1100000000000001</v>
      </c>
      <c r="F250" s="26"/>
      <c r="G250" s="24"/>
      <c r="I250" s="30"/>
      <c r="J250" s="26"/>
      <c r="K250" s="26"/>
      <c r="L250" s="30"/>
      <c r="M250" s="24"/>
      <c r="N250" s="24"/>
    </row>
    <row r="251" spans="1:18" x14ac:dyDescent="0.3">
      <c r="A251" s="76" t="s">
        <v>65</v>
      </c>
      <c r="B251" s="76" t="s">
        <v>140</v>
      </c>
      <c r="C251" s="76" t="s">
        <v>157</v>
      </c>
      <c r="D251" s="76" t="str">
        <f t="shared" si="7"/>
        <v>MFHDHWC</v>
      </c>
      <c r="E251" s="80">
        <v>1</v>
      </c>
      <c r="F251" s="26"/>
      <c r="G251" s="24"/>
      <c r="I251" s="24"/>
      <c r="J251" s="24"/>
      <c r="K251" s="24"/>
      <c r="L251" s="24"/>
      <c r="M251" s="24"/>
      <c r="N251" s="24"/>
    </row>
    <row r="252" spans="1:18" x14ac:dyDescent="0.3">
      <c r="A252" s="76" t="s">
        <v>65</v>
      </c>
      <c r="B252" s="76" t="s">
        <v>140</v>
      </c>
      <c r="C252" s="76" t="s">
        <v>159</v>
      </c>
      <c r="D252" s="76" t="str">
        <f t="shared" si="7"/>
        <v xml:space="preserve">MFHDHWB </v>
      </c>
      <c r="E252" s="80">
        <v>0.9</v>
      </c>
      <c r="F252" s="26"/>
      <c r="G252" s="24"/>
      <c r="H252" s="24"/>
      <c r="I252" s="25"/>
      <c r="J252" s="25"/>
      <c r="K252" s="25"/>
      <c r="L252" s="25"/>
      <c r="M252" s="24"/>
      <c r="N252" s="25"/>
    </row>
    <row r="253" spans="1:18" x14ac:dyDescent="0.3">
      <c r="A253" s="76" t="s">
        <v>65</v>
      </c>
      <c r="B253" s="76" t="s">
        <v>140</v>
      </c>
      <c r="C253" s="76" t="s">
        <v>42</v>
      </c>
      <c r="D253" s="76" t="str">
        <f t="shared" si="7"/>
        <v>MFHDHWA</v>
      </c>
      <c r="E253" s="80">
        <v>0.8</v>
      </c>
      <c r="F253" s="26"/>
      <c r="G253" s="24"/>
      <c r="I253" s="26"/>
      <c r="J253" s="26"/>
      <c r="K253" s="26"/>
      <c r="L253" s="26"/>
      <c r="M253" s="24"/>
      <c r="N253" s="25"/>
      <c r="O253" s="28"/>
      <c r="P253" s="28"/>
      <c r="Q253" s="28"/>
      <c r="R253" s="28"/>
    </row>
    <row r="254" spans="1:18" x14ac:dyDescent="0.3">
      <c r="A254" s="76" t="s">
        <v>66</v>
      </c>
      <c r="B254" s="76" t="s">
        <v>140</v>
      </c>
      <c r="C254" s="76" t="s">
        <v>155</v>
      </c>
      <c r="D254" s="76" t="str">
        <f t="shared" si="7"/>
        <v>OfficesDHWD</v>
      </c>
      <c r="E254" s="80">
        <v>1.1100000000000001</v>
      </c>
      <c r="F254" s="26"/>
      <c r="G254" s="24"/>
      <c r="I254" s="26"/>
      <c r="J254" s="26"/>
      <c r="K254" s="26"/>
      <c r="L254" s="26"/>
      <c r="M254" s="24"/>
      <c r="N254" s="25"/>
      <c r="O254" s="28"/>
      <c r="P254" s="28"/>
      <c r="Q254" s="28"/>
      <c r="R254" s="28"/>
    </row>
    <row r="255" spans="1:18" x14ac:dyDescent="0.3">
      <c r="A255" s="76" t="s">
        <v>66</v>
      </c>
      <c r="B255" s="76" t="s">
        <v>140</v>
      </c>
      <c r="C255" s="76" t="s">
        <v>157</v>
      </c>
      <c r="D255" s="76" t="str">
        <f t="shared" si="7"/>
        <v>OfficesDHWC</v>
      </c>
      <c r="E255" s="80">
        <v>1</v>
      </c>
      <c r="F255" s="26"/>
      <c r="G255" s="24"/>
      <c r="I255" s="26"/>
      <c r="J255" s="26"/>
      <c r="K255" s="26"/>
      <c r="L255" s="26"/>
      <c r="M255" s="24"/>
      <c r="N255" s="25"/>
      <c r="O255" s="28"/>
      <c r="P255" s="28"/>
      <c r="Q255" s="28"/>
      <c r="R255" s="28"/>
    </row>
    <row r="256" spans="1:18" x14ac:dyDescent="0.3">
      <c r="A256" s="76" t="s">
        <v>66</v>
      </c>
      <c r="B256" s="76" t="s">
        <v>140</v>
      </c>
      <c r="C256" s="76" t="s">
        <v>159</v>
      </c>
      <c r="D256" s="76" t="str">
        <f t="shared" si="7"/>
        <v xml:space="preserve">OfficesDHWB </v>
      </c>
      <c r="E256" s="80">
        <v>0.9</v>
      </c>
      <c r="F256" s="26"/>
      <c r="G256" s="24"/>
      <c r="I256" s="26"/>
      <c r="J256" s="26"/>
      <c r="K256" s="26"/>
      <c r="L256" s="26"/>
      <c r="M256" s="24"/>
      <c r="N256" s="25"/>
      <c r="O256" s="28"/>
      <c r="P256" s="28"/>
      <c r="Q256" s="28"/>
      <c r="R256" s="28"/>
    </row>
    <row r="257" spans="1:14" x14ac:dyDescent="0.3">
      <c r="A257" s="76" t="s">
        <v>66</v>
      </c>
      <c r="B257" s="76" t="s">
        <v>140</v>
      </c>
      <c r="C257" s="76" t="s">
        <v>42</v>
      </c>
      <c r="D257" s="76" t="str">
        <f t="shared" si="7"/>
        <v>OfficesDHWA</v>
      </c>
      <c r="E257" s="80">
        <v>0.8</v>
      </c>
      <c r="F257" s="26"/>
      <c r="G257" s="24"/>
      <c r="I257" s="26"/>
      <c r="J257" s="26"/>
      <c r="K257" s="26"/>
      <c r="L257" s="26"/>
      <c r="M257" s="24"/>
      <c r="N257" s="24"/>
    </row>
    <row r="258" spans="1:14" x14ac:dyDescent="0.3">
      <c r="A258" s="76" t="s">
        <v>145</v>
      </c>
      <c r="B258" s="76" t="s">
        <v>140</v>
      </c>
      <c r="C258" s="76" t="s">
        <v>155</v>
      </c>
      <c r="D258" s="76" t="str">
        <f t="shared" si="7"/>
        <v>EducationDHWD</v>
      </c>
      <c r="E258" s="80">
        <v>1.1100000000000001</v>
      </c>
      <c r="F258" s="26"/>
      <c r="G258" s="24"/>
      <c r="I258" s="26"/>
      <c r="J258" s="26"/>
      <c r="K258" s="26"/>
      <c r="L258" s="26"/>
      <c r="M258" s="24"/>
      <c r="N258" s="24"/>
    </row>
    <row r="259" spans="1:14" x14ac:dyDescent="0.3">
      <c r="A259" s="76" t="s">
        <v>145</v>
      </c>
      <c r="B259" s="76" t="s">
        <v>140</v>
      </c>
      <c r="C259" s="76" t="s">
        <v>157</v>
      </c>
      <c r="D259" s="76" t="str">
        <f t="shared" si="7"/>
        <v>EducationDHWC</v>
      </c>
      <c r="E259" s="80">
        <v>1</v>
      </c>
      <c r="F259" s="26"/>
      <c r="G259" s="24"/>
      <c r="I259" s="26"/>
      <c r="J259" s="26"/>
      <c r="K259" s="26"/>
      <c r="L259" s="26"/>
      <c r="M259" s="24"/>
      <c r="N259" s="24"/>
    </row>
    <row r="260" spans="1:14" x14ac:dyDescent="0.3">
      <c r="A260" s="76" t="s">
        <v>145</v>
      </c>
      <c r="B260" s="76" t="s">
        <v>140</v>
      </c>
      <c r="C260" s="76" t="s">
        <v>159</v>
      </c>
      <c r="D260" s="76" t="str">
        <f t="shared" si="7"/>
        <v xml:space="preserve">EducationDHWB </v>
      </c>
      <c r="E260" s="80">
        <v>0.9</v>
      </c>
      <c r="F260" s="26"/>
      <c r="G260" s="24"/>
      <c r="I260" s="30"/>
      <c r="J260" s="26"/>
      <c r="K260" s="30"/>
      <c r="L260" s="30"/>
      <c r="M260" s="24"/>
      <c r="N260" s="24"/>
    </row>
    <row r="261" spans="1:14" x14ac:dyDescent="0.3">
      <c r="A261" s="76" t="s">
        <v>145</v>
      </c>
      <c r="B261" s="76" t="s">
        <v>140</v>
      </c>
      <c r="C261" s="76" t="s">
        <v>42</v>
      </c>
      <c r="D261" s="76" t="str">
        <f t="shared" si="7"/>
        <v>EducationDHWA</v>
      </c>
      <c r="E261" s="80">
        <v>0.8</v>
      </c>
      <c r="F261" s="26"/>
      <c r="G261" s="24"/>
      <c r="I261" s="24"/>
      <c r="J261" s="24"/>
      <c r="K261" s="24"/>
      <c r="L261" s="24"/>
      <c r="M261" s="24"/>
      <c r="N261" s="24"/>
    </row>
    <row r="262" spans="1:14" x14ac:dyDescent="0.3">
      <c r="A262" s="76" t="s">
        <v>146</v>
      </c>
      <c r="B262" s="76" t="s">
        <v>140</v>
      </c>
      <c r="C262" s="76" t="s">
        <v>155</v>
      </c>
      <c r="D262" s="76" t="str">
        <f t="shared" si="7"/>
        <v>Hospitals/HealthcareDHWD</v>
      </c>
      <c r="E262" s="80">
        <v>1.1100000000000001</v>
      </c>
      <c r="F262" s="26"/>
      <c r="G262" s="24"/>
      <c r="H262" s="24"/>
    </row>
    <row r="263" spans="1:14" x14ac:dyDescent="0.3">
      <c r="A263" s="76" t="s">
        <v>146</v>
      </c>
      <c r="B263" s="76" t="s">
        <v>140</v>
      </c>
      <c r="C263" s="76" t="s">
        <v>157</v>
      </c>
      <c r="D263" s="76" t="str">
        <f t="shared" si="7"/>
        <v>Hospitals/HealthcareDHWC</v>
      </c>
      <c r="E263" s="80">
        <v>1</v>
      </c>
      <c r="F263" s="26"/>
      <c r="G263" s="24"/>
      <c r="H263" s="24"/>
    </row>
    <row r="264" spans="1:14" x14ac:dyDescent="0.3">
      <c r="A264" s="76" t="s">
        <v>146</v>
      </c>
      <c r="B264" s="76" t="s">
        <v>140</v>
      </c>
      <c r="C264" s="76" t="s">
        <v>159</v>
      </c>
      <c r="D264" s="76" t="str">
        <f t="shared" si="7"/>
        <v xml:space="preserve">Hospitals/HealthcareDHWB </v>
      </c>
      <c r="E264" s="80">
        <v>0.9</v>
      </c>
      <c r="F264" s="26"/>
      <c r="G264" s="24"/>
      <c r="H264" s="24"/>
    </row>
    <row r="265" spans="1:14" x14ac:dyDescent="0.3">
      <c r="A265" s="76" t="s">
        <v>146</v>
      </c>
      <c r="B265" s="76" t="s">
        <v>140</v>
      </c>
      <c r="C265" s="76" t="s">
        <v>42</v>
      </c>
      <c r="D265" s="76" t="str">
        <f t="shared" si="7"/>
        <v>Hospitals/HealthcareDHWA</v>
      </c>
      <c r="E265" s="80">
        <v>0.8</v>
      </c>
      <c r="F265" s="26"/>
      <c r="G265" s="24"/>
      <c r="H265" s="24"/>
    </row>
    <row r="266" spans="1:14" x14ac:dyDescent="0.3">
      <c r="A266" s="76" t="s">
        <v>147</v>
      </c>
      <c r="B266" s="76" t="s">
        <v>140</v>
      </c>
      <c r="C266" s="76" t="s">
        <v>155</v>
      </c>
      <c r="D266" s="76" t="str">
        <f t="shared" si="7"/>
        <v>HotelsDHWD</v>
      </c>
      <c r="E266" s="80">
        <v>1.1100000000000001</v>
      </c>
      <c r="F266" s="26"/>
      <c r="G266" s="24"/>
      <c r="H266" s="24"/>
    </row>
    <row r="267" spans="1:14" x14ac:dyDescent="0.3">
      <c r="A267" s="76" t="s">
        <v>147</v>
      </c>
      <c r="B267" s="76" t="s">
        <v>140</v>
      </c>
      <c r="C267" s="76" t="s">
        <v>157</v>
      </c>
      <c r="D267" s="76" t="str">
        <f t="shared" si="7"/>
        <v>HotelsDHWC</v>
      </c>
      <c r="E267" s="80">
        <v>1</v>
      </c>
      <c r="F267" s="26"/>
      <c r="G267" s="24"/>
      <c r="H267" s="24"/>
    </row>
    <row r="268" spans="1:14" x14ac:dyDescent="0.3">
      <c r="A268" s="76" t="s">
        <v>147</v>
      </c>
      <c r="B268" s="76" t="s">
        <v>140</v>
      </c>
      <c r="C268" s="76" t="s">
        <v>159</v>
      </c>
      <c r="D268" s="76" t="str">
        <f t="shared" si="7"/>
        <v xml:space="preserve">HotelsDHWB </v>
      </c>
      <c r="E268" s="80">
        <v>0.9</v>
      </c>
      <c r="F268" s="26"/>
      <c r="G268" s="24"/>
      <c r="H268" s="24"/>
    </row>
    <row r="269" spans="1:14" x14ac:dyDescent="0.3">
      <c r="A269" s="76" t="s">
        <v>147</v>
      </c>
      <c r="B269" s="76" t="s">
        <v>140</v>
      </c>
      <c r="C269" s="76" t="s">
        <v>42</v>
      </c>
      <c r="D269" s="76" t="str">
        <f t="shared" si="7"/>
        <v>HotelsDHWA</v>
      </c>
      <c r="E269" s="80">
        <v>0.8</v>
      </c>
      <c r="F269" s="26"/>
      <c r="G269" s="24"/>
      <c r="H269" s="24"/>
    </row>
    <row r="270" spans="1:14" x14ac:dyDescent="0.3">
      <c r="A270" s="76" t="s">
        <v>148</v>
      </c>
      <c r="B270" s="76" t="s">
        <v>140</v>
      </c>
      <c r="C270" s="76" t="s">
        <v>155</v>
      </c>
      <c r="D270" s="76" t="str">
        <f t="shared" si="7"/>
        <v>RestaurantsDHWD</v>
      </c>
      <c r="E270" s="80">
        <v>1.1100000000000001</v>
      </c>
      <c r="F270" s="26"/>
      <c r="G270" s="24"/>
      <c r="H270" s="24"/>
    </row>
    <row r="271" spans="1:14" x14ac:dyDescent="0.3">
      <c r="A271" s="76" t="s">
        <v>148</v>
      </c>
      <c r="B271" s="76" t="s">
        <v>140</v>
      </c>
      <c r="C271" s="76" t="s">
        <v>157</v>
      </c>
      <c r="D271" s="76" t="str">
        <f t="shared" si="7"/>
        <v>RestaurantsDHWC</v>
      </c>
      <c r="E271" s="80">
        <v>1</v>
      </c>
      <c r="F271" s="26"/>
      <c r="G271" s="24"/>
      <c r="H271" s="24"/>
    </row>
    <row r="272" spans="1:14" x14ac:dyDescent="0.3">
      <c r="A272" s="76" t="s">
        <v>148</v>
      </c>
      <c r="B272" s="76" t="s">
        <v>140</v>
      </c>
      <c r="C272" s="76" t="s">
        <v>159</v>
      </c>
      <c r="D272" s="76" t="str">
        <f t="shared" si="7"/>
        <v xml:space="preserve">RestaurantsDHWB </v>
      </c>
      <c r="E272" s="80">
        <v>0.9</v>
      </c>
      <c r="F272" s="26"/>
      <c r="G272" s="24"/>
      <c r="H272" s="24"/>
    </row>
    <row r="273" spans="1:8" x14ac:dyDescent="0.3">
      <c r="A273" s="76" t="s">
        <v>148</v>
      </c>
      <c r="B273" s="76" t="s">
        <v>140</v>
      </c>
      <c r="C273" s="76" t="s">
        <v>42</v>
      </c>
      <c r="D273" s="76" t="str">
        <f t="shared" si="7"/>
        <v>RestaurantsDHWA</v>
      </c>
      <c r="E273" s="80">
        <v>0.8</v>
      </c>
      <c r="F273" s="26"/>
      <c r="G273" s="24"/>
      <c r="H273" s="24"/>
    </row>
    <row r="274" spans="1:8" x14ac:dyDescent="0.3">
      <c r="A274" s="76" t="s">
        <v>144</v>
      </c>
      <c r="B274" s="76" t="s">
        <v>140</v>
      </c>
      <c r="C274" s="76" t="s">
        <v>155</v>
      </c>
      <c r="D274" s="76" t="str">
        <f t="shared" si="7"/>
        <v>Wholesale/RetailDHWD</v>
      </c>
      <c r="E274" s="80">
        <v>1.1100000000000001</v>
      </c>
      <c r="F274" s="26"/>
      <c r="G274" s="24"/>
      <c r="H274" s="24"/>
    </row>
    <row r="275" spans="1:8" x14ac:dyDescent="0.3">
      <c r="A275" s="76" t="s">
        <v>144</v>
      </c>
      <c r="B275" s="76" t="s">
        <v>140</v>
      </c>
      <c r="C275" s="76" t="s">
        <v>157</v>
      </c>
      <c r="D275" s="76" t="str">
        <f t="shared" si="7"/>
        <v>Wholesale/RetailDHWC</v>
      </c>
      <c r="E275" s="80">
        <v>1</v>
      </c>
      <c r="F275" s="26"/>
      <c r="G275" s="24"/>
      <c r="H275" s="24"/>
    </row>
    <row r="276" spans="1:8" x14ac:dyDescent="0.3">
      <c r="A276" s="76" t="s">
        <v>144</v>
      </c>
      <c r="B276" s="76" t="s">
        <v>140</v>
      </c>
      <c r="C276" s="76" t="s">
        <v>159</v>
      </c>
      <c r="D276" s="76" t="str">
        <f t="shared" si="7"/>
        <v xml:space="preserve">Wholesale/RetailDHWB </v>
      </c>
      <c r="E276" s="80">
        <v>0.9</v>
      </c>
      <c r="F276" s="26"/>
      <c r="G276" s="24"/>
      <c r="H276" s="24"/>
    </row>
    <row r="277" spans="1:8" x14ac:dyDescent="0.3">
      <c r="A277" s="76" t="s">
        <v>144</v>
      </c>
      <c r="B277" s="76" t="s">
        <v>140</v>
      </c>
      <c r="C277" s="76" t="s">
        <v>42</v>
      </c>
      <c r="D277" s="76" t="str">
        <f t="shared" si="7"/>
        <v>Wholesale/RetailDHWA</v>
      </c>
      <c r="E277" s="80">
        <v>0.8</v>
      </c>
      <c r="F277" s="26"/>
      <c r="G277" s="24"/>
      <c r="H277" s="24"/>
    </row>
    <row r="278" spans="1:8" x14ac:dyDescent="0.3">
      <c r="A278" s="76" t="s">
        <v>64</v>
      </c>
      <c r="B278" s="76" t="s">
        <v>142</v>
      </c>
      <c r="C278" s="76" t="s">
        <v>155</v>
      </c>
      <c r="D278" s="76" t="str">
        <f t="shared" ref="D278:D309" si="8">CONCATENATE(A278,B278,C278)</f>
        <v>SFHVentilationD</v>
      </c>
      <c r="E278" s="80">
        <v>1.08</v>
      </c>
      <c r="F278" s="26"/>
      <c r="G278" s="24"/>
      <c r="H278" s="24"/>
    </row>
    <row r="279" spans="1:8" x14ac:dyDescent="0.3">
      <c r="A279" s="76" t="s">
        <v>64</v>
      </c>
      <c r="B279" s="76" t="s">
        <v>142</v>
      </c>
      <c r="C279" s="76" t="s">
        <v>157</v>
      </c>
      <c r="D279" s="76" t="str">
        <f t="shared" si="8"/>
        <v>SFHVentilationC</v>
      </c>
      <c r="E279" s="80">
        <v>1</v>
      </c>
      <c r="F279" s="26"/>
      <c r="G279" s="24"/>
      <c r="H279" s="24"/>
    </row>
    <row r="280" spans="1:8" x14ac:dyDescent="0.3">
      <c r="A280" s="76" t="s">
        <v>64</v>
      </c>
      <c r="B280" s="76" t="s">
        <v>142</v>
      </c>
      <c r="C280" s="76" t="s">
        <v>159</v>
      </c>
      <c r="D280" s="76" t="str">
        <f t="shared" si="8"/>
        <v xml:space="preserve">SFHVentilationB </v>
      </c>
      <c r="E280" s="80">
        <v>0.93</v>
      </c>
      <c r="F280" s="26"/>
      <c r="G280" s="24"/>
      <c r="H280" s="24"/>
    </row>
    <row r="281" spans="1:8" x14ac:dyDescent="0.3">
      <c r="A281" s="76" t="s">
        <v>64</v>
      </c>
      <c r="B281" s="76" t="s">
        <v>142</v>
      </c>
      <c r="C281" s="76" t="s">
        <v>42</v>
      </c>
      <c r="D281" s="76" t="str">
        <f t="shared" si="8"/>
        <v>SFHVentilationA</v>
      </c>
      <c r="E281" s="80">
        <v>0.92</v>
      </c>
      <c r="F281" s="26"/>
      <c r="G281" s="24"/>
      <c r="H281" s="24"/>
    </row>
    <row r="282" spans="1:8" x14ac:dyDescent="0.3">
      <c r="A282" s="76" t="s">
        <v>65</v>
      </c>
      <c r="B282" s="76" t="s">
        <v>142</v>
      </c>
      <c r="C282" s="76" t="s">
        <v>155</v>
      </c>
      <c r="D282" s="76" t="str">
        <f t="shared" si="8"/>
        <v>MFHVentilationD</v>
      </c>
      <c r="E282" s="80">
        <v>1.08</v>
      </c>
      <c r="F282" s="26"/>
      <c r="G282" s="24"/>
      <c r="H282" s="24"/>
    </row>
    <row r="283" spans="1:8" x14ac:dyDescent="0.3">
      <c r="A283" s="76" t="s">
        <v>65</v>
      </c>
      <c r="B283" s="76" t="s">
        <v>142</v>
      </c>
      <c r="C283" s="76" t="s">
        <v>157</v>
      </c>
      <c r="D283" s="76" t="str">
        <f t="shared" si="8"/>
        <v>MFHVentilationC</v>
      </c>
      <c r="E283" s="80">
        <v>1</v>
      </c>
      <c r="F283" s="26"/>
      <c r="G283" s="24"/>
      <c r="H283" s="24"/>
    </row>
    <row r="284" spans="1:8" x14ac:dyDescent="0.3">
      <c r="A284" s="76" t="s">
        <v>65</v>
      </c>
      <c r="B284" s="76" t="s">
        <v>142</v>
      </c>
      <c r="C284" s="76" t="s">
        <v>159</v>
      </c>
      <c r="D284" s="76" t="str">
        <f t="shared" si="8"/>
        <v xml:space="preserve">MFHVentilationB </v>
      </c>
      <c r="E284" s="80">
        <v>0.93</v>
      </c>
      <c r="F284" s="26"/>
      <c r="G284" s="24"/>
      <c r="H284" s="24"/>
    </row>
    <row r="285" spans="1:8" x14ac:dyDescent="0.3">
      <c r="A285" s="76" t="s">
        <v>65</v>
      </c>
      <c r="B285" s="76" t="s">
        <v>142</v>
      </c>
      <c r="C285" s="76" t="s">
        <v>42</v>
      </c>
      <c r="D285" s="76" t="str">
        <f t="shared" si="8"/>
        <v>MFHVentilationA</v>
      </c>
      <c r="E285" s="80">
        <v>0.92</v>
      </c>
      <c r="F285" s="26"/>
      <c r="G285" s="24"/>
      <c r="H285" s="24"/>
    </row>
    <row r="286" spans="1:8" x14ac:dyDescent="0.3">
      <c r="A286" s="76" t="s">
        <v>66</v>
      </c>
      <c r="B286" s="76" t="s">
        <v>142</v>
      </c>
      <c r="C286" s="76" t="s">
        <v>155</v>
      </c>
      <c r="D286" s="76" t="str">
        <f t="shared" si="8"/>
        <v>OfficesVentilationD</v>
      </c>
      <c r="E286" s="80">
        <v>1.1499999999999999</v>
      </c>
      <c r="F286" s="26"/>
      <c r="G286" s="24"/>
      <c r="H286" s="24"/>
    </row>
    <row r="287" spans="1:8" x14ac:dyDescent="0.3">
      <c r="A287" s="76" t="s">
        <v>66</v>
      </c>
      <c r="B287" s="76" t="s">
        <v>142</v>
      </c>
      <c r="C287" s="76" t="s">
        <v>157</v>
      </c>
      <c r="D287" s="76" t="str">
        <f t="shared" si="8"/>
        <v>OfficesVentilationC</v>
      </c>
      <c r="E287" s="80">
        <v>1</v>
      </c>
      <c r="F287" s="26"/>
      <c r="G287" s="24"/>
      <c r="H287" s="24"/>
    </row>
    <row r="288" spans="1:8" x14ac:dyDescent="0.3">
      <c r="A288" s="76" t="s">
        <v>66</v>
      </c>
      <c r="B288" s="76" t="s">
        <v>142</v>
      </c>
      <c r="C288" s="76" t="s">
        <v>159</v>
      </c>
      <c r="D288" s="76" t="str">
        <f t="shared" si="8"/>
        <v xml:space="preserve">OfficesVentilationB </v>
      </c>
      <c r="E288" s="80">
        <v>0.86</v>
      </c>
      <c r="F288" s="26"/>
      <c r="G288" s="24"/>
      <c r="H288" s="24"/>
    </row>
    <row r="289" spans="1:8" x14ac:dyDescent="0.3">
      <c r="A289" s="76" t="s">
        <v>66</v>
      </c>
      <c r="B289" s="76" t="s">
        <v>142</v>
      </c>
      <c r="C289" s="76" t="s">
        <v>42</v>
      </c>
      <c r="D289" s="76" t="str">
        <f t="shared" si="8"/>
        <v>OfficesVentilationA</v>
      </c>
      <c r="E289" s="80">
        <v>0.72</v>
      </c>
      <c r="F289" s="26"/>
      <c r="G289" s="24"/>
      <c r="H289" s="24"/>
    </row>
    <row r="290" spans="1:8" x14ac:dyDescent="0.3">
      <c r="A290" s="76" t="s">
        <v>145</v>
      </c>
      <c r="B290" s="76" t="s">
        <v>142</v>
      </c>
      <c r="C290" s="76" t="s">
        <v>155</v>
      </c>
      <c r="D290" s="76" t="str">
        <f t="shared" si="8"/>
        <v>EducationVentilationD</v>
      </c>
      <c r="E290" s="80">
        <v>1.1200000000000001</v>
      </c>
      <c r="F290" s="26"/>
      <c r="G290" s="24"/>
      <c r="H290" s="24"/>
    </row>
    <row r="291" spans="1:8" x14ac:dyDescent="0.3">
      <c r="A291" s="76" t="s">
        <v>145</v>
      </c>
      <c r="B291" s="76" t="s">
        <v>142</v>
      </c>
      <c r="C291" s="76" t="s">
        <v>157</v>
      </c>
      <c r="D291" s="76" t="str">
        <f t="shared" si="8"/>
        <v>EducationVentilationC</v>
      </c>
      <c r="E291" s="80">
        <v>1</v>
      </c>
      <c r="F291" s="26"/>
      <c r="G291" s="24"/>
      <c r="H291" s="24"/>
    </row>
    <row r="292" spans="1:8" x14ac:dyDescent="0.3">
      <c r="A292" s="76" t="s">
        <v>145</v>
      </c>
      <c r="B292" s="76" t="s">
        <v>142</v>
      </c>
      <c r="C292" s="76" t="s">
        <v>159</v>
      </c>
      <c r="D292" s="76" t="str">
        <f t="shared" si="8"/>
        <v xml:space="preserve">EducationVentilationB </v>
      </c>
      <c r="E292" s="80">
        <v>0.87</v>
      </c>
      <c r="F292" s="26"/>
      <c r="G292" s="24"/>
      <c r="H292" s="24"/>
    </row>
    <row r="293" spans="1:8" x14ac:dyDescent="0.3">
      <c r="A293" s="76" t="s">
        <v>145</v>
      </c>
      <c r="B293" s="76" t="s">
        <v>142</v>
      </c>
      <c r="C293" s="76" t="s">
        <v>42</v>
      </c>
      <c r="D293" s="76" t="str">
        <f t="shared" si="8"/>
        <v>EducationVentilationA</v>
      </c>
      <c r="E293" s="80">
        <v>0.74</v>
      </c>
      <c r="F293" s="26"/>
      <c r="G293" s="24"/>
      <c r="H293" s="24"/>
    </row>
    <row r="294" spans="1:8" x14ac:dyDescent="0.3">
      <c r="A294" s="76" t="s">
        <v>146</v>
      </c>
      <c r="B294" s="76" t="s">
        <v>142</v>
      </c>
      <c r="C294" s="76" t="s">
        <v>155</v>
      </c>
      <c r="D294" s="76" t="str">
        <f t="shared" si="8"/>
        <v>Hospitals/HealthcareVentilationD</v>
      </c>
      <c r="E294" s="80">
        <v>1.1000000000000001</v>
      </c>
      <c r="F294" s="26"/>
      <c r="G294" s="24"/>
      <c r="H294" s="24"/>
    </row>
    <row r="295" spans="1:8" x14ac:dyDescent="0.3">
      <c r="A295" s="76" t="s">
        <v>146</v>
      </c>
      <c r="B295" s="76" t="s">
        <v>142</v>
      </c>
      <c r="C295" s="76" t="s">
        <v>157</v>
      </c>
      <c r="D295" s="76" t="str">
        <f t="shared" si="8"/>
        <v>Hospitals/HealthcareVentilationC</v>
      </c>
      <c r="E295" s="80">
        <v>1</v>
      </c>
      <c r="F295" s="26"/>
      <c r="G295" s="24"/>
      <c r="H295" s="24"/>
    </row>
    <row r="296" spans="1:8" x14ac:dyDescent="0.3">
      <c r="A296" s="76" t="s">
        <v>146</v>
      </c>
      <c r="B296" s="76" t="s">
        <v>142</v>
      </c>
      <c r="C296" s="76" t="s">
        <v>159</v>
      </c>
      <c r="D296" s="76" t="str">
        <f t="shared" si="8"/>
        <v xml:space="preserve">Hospitals/HealthcareVentilationB </v>
      </c>
      <c r="E296" s="80">
        <v>0.98</v>
      </c>
      <c r="F296" s="26"/>
      <c r="G296" s="24"/>
      <c r="H296" s="24"/>
    </row>
    <row r="297" spans="1:8" x14ac:dyDescent="0.3">
      <c r="A297" s="76" t="s">
        <v>146</v>
      </c>
      <c r="B297" s="76" t="s">
        <v>142</v>
      </c>
      <c r="C297" s="76" t="s">
        <v>42</v>
      </c>
      <c r="D297" s="76" t="str">
        <f t="shared" si="8"/>
        <v>Hospitals/HealthcareVentilationA</v>
      </c>
      <c r="E297" s="80">
        <v>0.96</v>
      </c>
      <c r="F297" s="26"/>
      <c r="G297" s="24"/>
      <c r="H297" s="24"/>
    </row>
    <row r="298" spans="1:8" x14ac:dyDescent="0.3">
      <c r="A298" s="76" t="s">
        <v>147</v>
      </c>
      <c r="B298" s="76" t="s">
        <v>142</v>
      </c>
      <c r="C298" s="76" t="s">
        <v>155</v>
      </c>
      <c r="D298" s="76" t="str">
        <f t="shared" si="8"/>
        <v>HotelsVentilationD</v>
      </c>
      <c r="E298" s="80">
        <v>1.1200000000000001</v>
      </c>
      <c r="F298" s="26"/>
      <c r="G298" s="24"/>
      <c r="H298" s="24"/>
    </row>
    <row r="299" spans="1:8" x14ac:dyDescent="0.3">
      <c r="A299" s="76" t="s">
        <v>147</v>
      </c>
      <c r="B299" s="76" t="s">
        <v>142</v>
      </c>
      <c r="C299" s="76" t="s">
        <v>157</v>
      </c>
      <c r="D299" s="76" t="str">
        <f t="shared" si="8"/>
        <v>HotelsVentilationC</v>
      </c>
      <c r="E299" s="80">
        <v>1</v>
      </c>
      <c r="F299" s="26"/>
      <c r="G299" s="24"/>
      <c r="H299" s="24"/>
    </row>
    <row r="300" spans="1:8" x14ac:dyDescent="0.3">
      <c r="A300" s="76" t="s">
        <v>147</v>
      </c>
      <c r="B300" s="76" t="s">
        <v>142</v>
      </c>
      <c r="C300" s="76" t="s">
        <v>159</v>
      </c>
      <c r="D300" s="76" t="str">
        <f t="shared" si="8"/>
        <v xml:space="preserve">HotelsVentilationB </v>
      </c>
      <c r="E300" s="80">
        <v>0.89</v>
      </c>
      <c r="F300" s="26"/>
      <c r="G300" s="24"/>
      <c r="H300" s="24"/>
    </row>
    <row r="301" spans="1:8" x14ac:dyDescent="0.3">
      <c r="A301" s="76" t="s">
        <v>147</v>
      </c>
      <c r="B301" s="76" t="s">
        <v>142</v>
      </c>
      <c r="C301" s="76" t="s">
        <v>42</v>
      </c>
      <c r="D301" s="76" t="str">
        <f t="shared" si="8"/>
        <v>HotelsVentilationA</v>
      </c>
      <c r="E301" s="80">
        <v>0.78</v>
      </c>
      <c r="F301" s="26"/>
      <c r="G301" s="24"/>
      <c r="H301" s="24"/>
    </row>
    <row r="302" spans="1:8" x14ac:dyDescent="0.3">
      <c r="A302" s="76" t="s">
        <v>148</v>
      </c>
      <c r="B302" s="76" t="s">
        <v>142</v>
      </c>
      <c r="C302" s="76" t="s">
        <v>155</v>
      </c>
      <c r="D302" s="76" t="str">
        <f t="shared" si="8"/>
        <v>RestaurantsVentilationD</v>
      </c>
      <c r="E302" s="80">
        <v>1.0900000000000001</v>
      </c>
      <c r="F302" s="26"/>
      <c r="G302" s="24"/>
      <c r="H302" s="24"/>
    </row>
    <row r="303" spans="1:8" x14ac:dyDescent="0.3">
      <c r="A303" s="76" t="s">
        <v>148</v>
      </c>
      <c r="B303" s="76" t="s">
        <v>142</v>
      </c>
      <c r="C303" s="76" t="s">
        <v>157</v>
      </c>
      <c r="D303" s="76" t="str">
        <f t="shared" si="8"/>
        <v>RestaurantsVentilationC</v>
      </c>
      <c r="E303" s="80">
        <v>1</v>
      </c>
      <c r="F303" s="26"/>
      <c r="G303" s="24"/>
      <c r="H303" s="24"/>
    </row>
    <row r="304" spans="1:8" x14ac:dyDescent="0.3">
      <c r="A304" s="76" t="s">
        <v>148</v>
      </c>
      <c r="B304" s="76" t="s">
        <v>142</v>
      </c>
      <c r="C304" s="76" t="s">
        <v>159</v>
      </c>
      <c r="D304" s="76" t="str">
        <f t="shared" si="8"/>
        <v xml:space="preserve">RestaurantsVentilationB </v>
      </c>
      <c r="E304" s="80">
        <v>0.96</v>
      </c>
      <c r="F304" s="26"/>
      <c r="G304" s="24"/>
      <c r="H304" s="24"/>
    </row>
    <row r="305" spans="1:8" x14ac:dyDescent="0.3">
      <c r="A305" s="76" t="s">
        <v>148</v>
      </c>
      <c r="B305" s="76" t="s">
        <v>142</v>
      </c>
      <c r="C305" s="76" t="s">
        <v>42</v>
      </c>
      <c r="D305" s="76" t="str">
        <f t="shared" si="8"/>
        <v>RestaurantsVentilationA</v>
      </c>
      <c r="E305" s="80">
        <v>0.92</v>
      </c>
      <c r="F305" s="26"/>
      <c r="G305" s="24"/>
      <c r="H305" s="24"/>
    </row>
    <row r="306" spans="1:8" x14ac:dyDescent="0.3">
      <c r="A306" s="76" t="s">
        <v>144</v>
      </c>
      <c r="B306" s="76" t="s">
        <v>142</v>
      </c>
      <c r="C306" s="76" t="s">
        <v>155</v>
      </c>
      <c r="D306" s="76" t="str">
        <f t="shared" si="8"/>
        <v>Wholesale/RetailVentilationD</v>
      </c>
      <c r="E306" s="80">
        <v>1.1299999999999999</v>
      </c>
      <c r="F306" s="26"/>
      <c r="G306" s="24"/>
      <c r="H306" s="24"/>
    </row>
    <row r="307" spans="1:8" x14ac:dyDescent="0.3">
      <c r="A307" s="76" t="s">
        <v>144</v>
      </c>
      <c r="B307" s="76" t="s">
        <v>142</v>
      </c>
      <c r="C307" s="76" t="s">
        <v>157</v>
      </c>
      <c r="D307" s="76" t="str">
        <f t="shared" si="8"/>
        <v>Wholesale/RetailVentilationC</v>
      </c>
      <c r="E307" s="80">
        <v>1</v>
      </c>
      <c r="F307" s="26"/>
      <c r="G307" s="24"/>
      <c r="H307" s="24"/>
    </row>
    <row r="308" spans="1:8" x14ac:dyDescent="0.3">
      <c r="A308" s="76" t="s">
        <v>144</v>
      </c>
      <c r="B308" s="76" t="s">
        <v>142</v>
      </c>
      <c r="C308" s="76" t="s">
        <v>159</v>
      </c>
      <c r="D308" s="76" t="str">
        <f t="shared" si="8"/>
        <v xml:space="preserve">Wholesale/RetailVentilationB </v>
      </c>
      <c r="E308" s="80">
        <v>0.95</v>
      </c>
      <c r="F308" s="26"/>
      <c r="G308" s="24"/>
      <c r="H308" s="24"/>
    </row>
    <row r="309" spans="1:8" x14ac:dyDescent="0.3">
      <c r="A309" s="76" t="s">
        <v>144</v>
      </c>
      <c r="B309" s="76" t="s">
        <v>142</v>
      </c>
      <c r="C309" s="76" t="s">
        <v>42</v>
      </c>
      <c r="D309" s="76" t="str">
        <f t="shared" si="8"/>
        <v>Wholesale/RetailVentilationA</v>
      </c>
      <c r="E309" s="80">
        <v>0.91</v>
      </c>
      <c r="F309" s="26"/>
      <c r="G309" s="24"/>
      <c r="H309" s="24"/>
    </row>
    <row r="310" spans="1:8" x14ac:dyDescent="0.3">
      <c r="A310" s="76" t="s">
        <v>64</v>
      </c>
      <c r="B310" s="76" t="s">
        <v>143</v>
      </c>
      <c r="C310" s="76" t="s">
        <v>155</v>
      </c>
      <c r="D310" s="76" t="str">
        <f t="shared" ref="D310:D341" si="9">CONCATENATE(A310,B310,C310)</f>
        <v>SFHLightingD</v>
      </c>
      <c r="E310" s="80">
        <v>1.08</v>
      </c>
      <c r="F310" s="26"/>
      <c r="G310" s="24"/>
      <c r="H310" s="24"/>
    </row>
    <row r="311" spans="1:8" x14ac:dyDescent="0.3">
      <c r="A311" s="76" t="s">
        <v>64</v>
      </c>
      <c r="B311" s="76" t="s">
        <v>143</v>
      </c>
      <c r="C311" s="76" t="s">
        <v>157</v>
      </c>
      <c r="D311" s="76" t="str">
        <f t="shared" si="9"/>
        <v>SFHLightingC</v>
      </c>
      <c r="E311" s="80">
        <v>1</v>
      </c>
      <c r="F311" s="26"/>
      <c r="G311" s="24"/>
      <c r="H311" s="24"/>
    </row>
    <row r="312" spans="1:8" x14ac:dyDescent="0.3">
      <c r="A312" s="76" t="s">
        <v>64</v>
      </c>
      <c r="B312" s="76" t="s">
        <v>143</v>
      </c>
      <c r="C312" s="76" t="s">
        <v>159</v>
      </c>
      <c r="D312" s="76" t="str">
        <f t="shared" si="9"/>
        <v xml:space="preserve">SFHLightingB </v>
      </c>
      <c r="E312" s="80">
        <v>0.93</v>
      </c>
      <c r="F312" s="26"/>
      <c r="G312" s="24"/>
      <c r="H312" s="24"/>
    </row>
    <row r="313" spans="1:8" x14ac:dyDescent="0.3">
      <c r="A313" s="76" t="s">
        <v>64</v>
      </c>
      <c r="B313" s="76" t="s">
        <v>143</v>
      </c>
      <c r="C313" s="76" t="s">
        <v>42</v>
      </c>
      <c r="D313" s="76" t="str">
        <f t="shared" si="9"/>
        <v>SFHLightingA</v>
      </c>
      <c r="E313" s="80">
        <v>0.92</v>
      </c>
      <c r="F313" s="26"/>
      <c r="G313" s="24"/>
      <c r="H313" s="24"/>
    </row>
    <row r="314" spans="1:8" x14ac:dyDescent="0.3">
      <c r="A314" s="76" t="s">
        <v>65</v>
      </c>
      <c r="B314" s="76" t="s">
        <v>143</v>
      </c>
      <c r="C314" s="76" t="s">
        <v>155</v>
      </c>
      <c r="D314" s="76" t="str">
        <f t="shared" si="9"/>
        <v>MFHLightingD</v>
      </c>
      <c r="E314" s="80">
        <v>1.08</v>
      </c>
      <c r="F314" s="26"/>
      <c r="G314" s="24"/>
      <c r="H314" s="24"/>
    </row>
    <row r="315" spans="1:8" x14ac:dyDescent="0.3">
      <c r="A315" s="76" t="s">
        <v>65</v>
      </c>
      <c r="B315" s="76" t="s">
        <v>143</v>
      </c>
      <c r="C315" s="76" t="s">
        <v>157</v>
      </c>
      <c r="D315" s="76" t="str">
        <f t="shared" si="9"/>
        <v>MFHLightingC</v>
      </c>
      <c r="E315" s="80">
        <v>1</v>
      </c>
      <c r="F315" s="26"/>
      <c r="G315" s="24"/>
      <c r="H315" s="24"/>
    </row>
    <row r="316" spans="1:8" x14ac:dyDescent="0.3">
      <c r="A316" s="76" t="s">
        <v>65</v>
      </c>
      <c r="B316" s="76" t="s">
        <v>143</v>
      </c>
      <c r="C316" s="76" t="s">
        <v>159</v>
      </c>
      <c r="D316" s="76" t="str">
        <f t="shared" si="9"/>
        <v xml:space="preserve">MFHLightingB </v>
      </c>
      <c r="E316" s="80">
        <v>0.93</v>
      </c>
      <c r="F316" s="26"/>
      <c r="G316" s="24"/>
      <c r="H316" s="24"/>
    </row>
    <row r="317" spans="1:8" x14ac:dyDescent="0.3">
      <c r="A317" s="76" t="s">
        <v>65</v>
      </c>
      <c r="B317" s="76" t="s">
        <v>143</v>
      </c>
      <c r="C317" s="76" t="s">
        <v>42</v>
      </c>
      <c r="D317" s="76" t="str">
        <f t="shared" si="9"/>
        <v>MFHLightingA</v>
      </c>
      <c r="E317" s="80">
        <v>0.92</v>
      </c>
      <c r="F317" s="26"/>
      <c r="G317" s="24"/>
      <c r="H317" s="24"/>
    </row>
    <row r="318" spans="1:8" x14ac:dyDescent="0.3">
      <c r="A318" s="76" t="s">
        <v>66</v>
      </c>
      <c r="B318" s="76" t="s">
        <v>143</v>
      </c>
      <c r="C318" s="76" t="s">
        <v>155</v>
      </c>
      <c r="D318" s="76" t="str">
        <f t="shared" si="9"/>
        <v>OfficesLightingD</v>
      </c>
      <c r="E318" s="80">
        <v>1.1000000000000001</v>
      </c>
      <c r="F318" s="26"/>
      <c r="G318" s="24"/>
      <c r="H318" s="24"/>
    </row>
    <row r="319" spans="1:8" x14ac:dyDescent="0.3">
      <c r="A319" s="76" t="s">
        <v>66</v>
      </c>
      <c r="B319" s="76" t="s">
        <v>143</v>
      </c>
      <c r="C319" s="76" t="s">
        <v>157</v>
      </c>
      <c r="D319" s="76" t="str">
        <f t="shared" si="9"/>
        <v>OfficesLightingC</v>
      </c>
      <c r="E319" s="80">
        <v>1</v>
      </c>
      <c r="F319" s="26"/>
      <c r="G319" s="24"/>
      <c r="H319" s="24"/>
    </row>
    <row r="320" spans="1:8" x14ac:dyDescent="0.3">
      <c r="A320" s="76" t="s">
        <v>66</v>
      </c>
      <c r="B320" s="76" t="s">
        <v>143</v>
      </c>
      <c r="C320" s="76" t="s">
        <v>159</v>
      </c>
      <c r="D320" s="76" t="str">
        <f t="shared" si="9"/>
        <v xml:space="preserve">OfficesLightingB </v>
      </c>
      <c r="E320" s="80">
        <v>0.85</v>
      </c>
      <c r="F320" s="26"/>
      <c r="G320" s="24"/>
      <c r="H320" s="24"/>
    </row>
    <row r="321" spans="1:8" x14ac:dyDescent="0.3">
      <c r="A321" s="76" t="s">
        <v>66</v>
      </c>
      <c r="B321" s="76" t="s">
        <v>143</v>
      </c>
      <c r="C321" s="76" t="s">
        <v>42</v>
      </c>
      <c r="D321" s="76" t="str">
        <f t="shared" si="9"/>
        <v>OfficesLightingA</v>
      </c>
      <c r="E321" s="80">
        <v>0.72</v>
      </c>
      <c r="F321" s="26"/>
      <c r="G321" s="24"/>
      <c r="H321" s="24"/>
    </row>
    <row r="322" spans="1:8" x14ac:dyDescent="0.3">
      <c r="A322" s="76" t="s">
        <v>145</v>
      </c>
      <c r="B322" s="76" t="s">
        <v>143</v>
      </c>
      <c r="C322" s="76" t="s">
        <v>155</v>
      </c>
      <c r="D322" s="76" t="str">
        <f t="shared" si="9"/>
        <v>EducationLightingD</v>
      </c>
      <c r="E322" s="80">
        <v>1.1000000000000001</v>
      </c>
      <c r="F322" s="26"/>
      <c r="G322" s="24"/>
      <c r="H322" s="24"/>
    </row>
    <row r="323" spans="1:8" x14ac:dyDescent="0.3">
      <c r="A323" s="76" t="s">
        <v>145</v>
      </c>
      <c r="B323" s="76" t="s">
        <v>143</v>
      </c>
      <c r="C323" s="76" t="s">
        <v>157</v>
      </c>
      <c r="D323" s="76" t="str">
        <f t="shared" si="9"/>
        <v>EducationLightingC</v>
      </c>
      <c r="E323" s="80">
        <v>1</v>
      </c>
      <c r="F323" s="26"/>
      <c r="G323" s="24"/>
      <c r="H323" s="24"/>
    </row>
    <row r="324" spans="1:8" x14ac:dyDescent="0.3">
      <c r="A324" s="76" t="s">
        <v>145</v>
      </c>
      <c r="B324" s="76" t="s">
        <v>143</v>
      </c>
      <c r="C324" s="76" t="s">
        <v>159</v>
      </c>
      <c r="D324" s="76" t="str">
        <f t="shared" si="9"/>
        <v xml:space="preserve">EducationLightingB </v>
      </c>
      <c r="E324" s="80">
        <v>0.88</v>
      </c>
      <c r="F324" s="26"/>
      <c r="G324" s="24"/>
      <c r="H324" s="24"/>
    </row>
    <row r="325" spans="1:8" x14ac:dyDescent="0.3">
      <c r="A325" s="76" t="s">
        <v>145</v>
      </c>
      <c r="B325" s="76" t="s">
        <v>143</v>
      </c>
      <c r="C325" s="76" t="s">
        <v>42</v>
      </c>
      <c r="D325" s="76" t="str">
        <f t="shared" si="9"/>
        <v>EducationLightingA</v>
      </c>
      <c r="E325" s="80">
        <v>0.76</v>
      </c>
      <c r="F325" s="26"/>
      <c r="G325" s="24"/>
      <c r="H325" s="24"/>
    </row>
    <row r="326" spans="1:8" x14ac:dyDescent="0.3">
      <c r="A326" s="76" t="s">
        <v>146</v>
      </c>
      <c r="B326" s="76" t="s">
        <v>143</v>
      </c>
      <c r="C326" s="76" t="s">
        <v>155</v>
      </c>
      <c r="D326" s="76" t="str">
        <f t="shared" si="9"/>
        <v>Hospitals/HealthcareLightingD</v>
      </c>
      <c r="E326" s="80">
        <v>1.2</v>
      </c>
      <c r="F326" s="26"/>
      <c r="G326" s="24"/>
      <c r="H326" s="24"/>
    </row>
    <row r="327" spans="1:8" x14ac:dyDescent="0.3">
      <c r="A327" s="76" t="s">
        <v>146</v>
      </c>
      <c r="B327" s="76" t="s">
        <v>143</v>
      </c>
      <c r="C327" s="76" t="s">
        <v>157</v>
      </c>
      <c r="D327" s="76" t="str">
        <f t="shared" si="9"/>
        <v>Hospitals/HealthcareLightingC</v>
      </c>
      <c r="E327" s="80">
        <v>1</v>
      </c>
      <c r="F327" s="26"/>
      <c r="G327" s="24"/>
      <c r="H327" s="24"/>
    </row>
    <row r="328" spans="1:8" x14ac:dyDescent="0.3">
      <c r="A328" s="76" t="s">
        <v>146</v>
      </c>
      <c r="B328" s="76" t="s">
        <v>143</v>
      </c>
      <c r="C328" s="76" t="s">
        <v>159</v>
      </c>
      <c r="D328" s="76" t="str">
        <f t="shared" si="9"/>
        <v xml:space="preserve">Hospitals/HealthcareLightingB </v>
      </c>
      <c r="E328" s="80">
        <v>1</v>
      </c>
      <c r="F328" s="26"/>
      <c r="G328" s="24"/>
      <c r="H328" s="24"/>
    </row>
    <row r="329" spans="1:8" x14ac:dyDescent="0.3">
      <c r="A329" s="76" t="s">
        <v>146</v>
      </c>
      <c r="B329" s="76" t="s">
        <v>143</v>
      </c>
      <c r="C329" s="76" t="s">
        <v>42</v>
      </c>
      <c r="D329" s="76" t="str">
        <f t="shared" si="9"/>
        <v>Hospitals/HealthcareLightingA</v>
      </c>
      <c r="E329" s="80">
        <v>1</v>
      </c>
      <c r="F329" s="26"/>
      <c r="G329" s="24"/>
      <c r="H329" s="24"/>
    </row>
    <row r="330" spans="1:8" x14ac:dyDescent="0.3">
      <c r="A330" s="76" t="s">
        <v>147</v>
      </c>
      <c r="B330" s="76" t="s">
        <v>143</v>
      </c>
      <c r="C330" s="76" t="s">
        <v>155</v>
      </c>
      <c r="D330" s="76" t="str">
        <f t="shared" si="9"/>
        <v>HotelsLightingD</v>
      </c>
      <c r="E330" s="80">
        <v>1.1000000000000001</v>
      </c>
      <c r="F330" s="26"/>
      <c r="G330" s="24"/>
      <c r="H330" s="24"/>
    </row>
    <row r="331" spans="1:8" x14ac:dyDescent="0.3">
      <c r="A331" s="76" t="s">
        <v>147</v>
      </c>
      <c r="B331" s="76" t="s">
        <v>143</v>
      </c>
      <c r="C331" s="76" t="s">
        <v>157</v>
      </c>
      <c r="D331" s="76" t="str">
        <f t="shared" si="9"/>
        <v>HotelsLightingC</v>
      </c>
      <c r="E331" s="80">
        <v>1</v>
      </c>
      <c r="F331" s="26"/>
      <c r="G331" s="24"/>
      <c r="H331" s="24"/>
    </row>
    <row r="332" spans="1:8" x14ac:dyDescent="0.3">
      <c r="A332" s="76" t="s">
        <v>147</v>
      </c>
      <c r="B332" s="76" t="s">
        <v>143</v>
      </c>
      <c r="C332" s="76" t="s">
        <v>159</v>
      </c>
      <c r="D332" s="76" t="str">
        <f t="shared" si="9"/>
        <v xml:space="preserve">HotelsLightingB </v>
      </c>
      <c r="E332" s="80">
        <v>0.88</v>
      </c>
      <c r="F332" s="26"/>
      <c r="G332" s="24"/>
      <c r="H332" s="24"/>
    </row>
    <row r="333" spans="1:8" x14ac:dyDescent="0.3">
      <c r="A333" s="76" t="s">
        <v>147</v>
      </c>
      <c r="B333" s="76" t="s">
        <v>143</v>
      </c>
      <c r="C333" s="76" t="s">
        <v>42</v>
      </c>
      <c r="D333" s="76" t="str">
        <f t="shared" si="9"/>
        <v>HotelsLightingA</v>
      </c>
      <c r="E333" s="80">
        <v>0.76</v>
      </c>
      <c r="F333" s="26"/>
      <c r="G333" s="24"/>
      <c r="H333" s="24"/>
    </row>
    <row r="334" spans="1:8" x14ac:dyDescent="0.3">
      <c r="A334" s="76" t="s">
        <v>148</v>
      </c>
      <c r="B334" s="76" t="s">
        <v>143</v>
      </c>
      <c r="C334" s="76" t="s">
        <v>155</v>
      </c>
      <c r="D334" s="76" t="str">
        <f t="shared" si="9"/>
        <v>RestaurantsLightingD</v>
      </c>
      <c r="E334" s="80">
        <v>1.1000000000000001</v>
      </c>
      <c r="F334" s="26"/>
      <c r="G334" s="24"/>
      <c r="H334" s="24"/>
    </row>
    <row r="335" spans="1:8" x14ac:dyDescent="0.3">
      <c r="A335" s="76" t="s">
        <v>148</v>
      </c>
      <c r="B335" s="76" t="s">
        <v>143</v>
      </c>
      <c r="C335" s="76" t="s">
        <v>157</v>
      </c>
      <c r="D335" s="76" t="str">
        <f t="shared" si="9"/>
        <v>RestaurantsLightingC</v>
      </c>
      <c r="E335" s="80">
        <v>1</v>
      </c>
      <c r="F335" s="26"/>
      <c r="G335" s="24"/>
      <c r="H335" s="24"/>
    </row>
    <row r="336" spans="1:8" x14ac:dyDescent="0.3">
      <c r="A336" s="76" t="s">
        <v>148</v>
      </c>
      <c r="B336" s="76" t="s">
        <v>143</v>
      </c>
      <c r="C336" s="76" t="s">
        <v>159</v>
      </c>
      <c r="D336" s="76" t="str">
        <f t="shared" si="9"/>
        <v xml:space="preserve">RestaurantsLightingB </v>
      </c>
      <c r="E336" s="80">
        <v>1</v>
      </c>
      <c r="F336" s="26"/>
      <c r="G336" s="24"/>
      <c r="H336" s="24"/>
    </row>
    <row r="337" spans="1:18" x14ac:dyDescent="0.3">
      <c r="A337" s="76" t="s">
        <v>148</v>
      </c>
      <c r="B337" s="76" t="s">
        <v>143</v>
      </c>
      <c r="C337" s="76" t="s">
        <v>42</v>
      </c>
      <c r="D337" s="76" t="str">
        <f t="shared" si="9"/>
        <v>RestaurantsLightingA</v>
      </c>
      <c r="E337" s="80">
        <v>1</v>
      </c>
      <c r="F337" s="26"/>
      <c r="G337" s="24"/>
      <c r="H337" s="24"/>
    </row>
    <row r="338" spans="1:18" x14ac:dyDescent="0.3">
      <c r="A338" s="76" t="s">
        <v>144</v>
      </c>
      <c r="B338" s="76" t="s">
        <v>143</v>
      </c>
      <c r="C338" s="76" t="s">
        <v>155</v>
      </c>
      <c r="D338" s="76" t="str">
        <f t="shared" si="9"/>
        <v>Wholesale/RetailLightingD</v>
      </c>
      <c r="E338" s="80">
        <v>1.1000000000000001</v>
      </c>
      <c r="F338" s="26"/>
      <c r="G338" s="24"/>
      <c r="H338" s="24"/>
      <c r="I338" s="25"/>
      <c r="J338" s="25"/>
      <c r="K338" s="25"/>
      <c r="L338" s="25"/>
      <c r="M338" s="24"/>
      <c r="N338" s="25"/>
    </row>
    <row r="339" spans="1:18" x14ac:dyDescent="0.3">
      <c r="A339" s="76" t="s">
        <v>144</v>
      </c>
      <c r="B339" s="76" t="s">
        <v>143</v>
      </c>
      <c r="C339" s="76" t="s">
        <v>157</v>
      </c>
      <c r="D339" s="76" t="str">
        <f t="shared" si="9"/>
        <v>Wholesale/RetailLightingC</v>
      </c>
      <c r="E339" s="80">
        <v>1</v>
      </c>
      <c r="F339" s="26"/>
      <c r="G339" s="24"/>
      <c r="H339" s="24"/>
      <c r="I339" s="26"/>
      <c r="J339" s="26"/>
      <c r="K339" s="26"/>
      <c r="L339" s="26"/>
      <c r="M339" s="24"/>
      <c r="N339" s="25"/>
      <c r="O339" s="28"/>
      <c r="P339" s="28"/>
      <c r="Q339" s="28"/>
      <c r="R339" s="28"/>
    </row>
    <row r="340" spans="1:18" x14ac:dyDescent="0.3">
      <c r="A340" s="76" t="s">
        <v>144</v>
      </c>
      <c r="B340" s="76" t="s">
        <v>143</v>
      </c>
      <c r="C340" s="76" t="s">
        <v>159</v>
      </c>
      <c r="D340" s="76" t="str">
        <f t="shared" si="9"/>
        <v xml:space="preserve">Wholesale/RetailLightingB </v>
      </c>
      <c r="E340" s="80">
        <v>1</v>
      </c>
      <c r="F340" s="26"/>
      <c r="G340" s="24"/>
      <c r="H340" s="24"/>
      <c r="I340" s="26"/>
      <c r="J340" s="26"/>
      <c r="K340" s="26"/>
      <c r="L340" s="26"/>
      <c r="M340" s="24"/>
      <c r="N340" s="25"/>
      <c r="O340" s="28"/>
      <c r="P340" s="28"/>
      <c r="Q340" s="28"/>
      <c r="R340" s="28"/>
    </row>
    <row r="341" spans="1:18" x14ac:dyDescent="0.3">
      <c r="A341" s="76" t="s">
        <v>144</v>
      </c>
      <c r="B341" s="76" t="s">
        <v>143</v>
      </c>
      <c r="C341" s="76" t="s">
        <v>42</v>
      </c>
      <c r="D341" s="76" t="str">
        <f t="shared" si="9"/>
        <v>Wholesale/RetailLightingA</v>
      </c>
      <c r="E341" s="80">
        <v>1</v>
      </c>
      <c r="F341" s="26"/>
      <c r="G341" s="24"/>
      <c r="H341" s="24"/>
      <c r="I341" s="26"/>
      <c r="J341" s="26"/>
      <c r="K341" s="26"/>
      <c r="L341" s="26"/>
      <c r="M341" s="24"/>
      <c r="N341" s="25"/>
      <c r="O341" s="28"/>
      <c r="P341" s="28"/>
      <c r="Q341" s="28"/>
      <c r="R341" s="28"/>
    </row>
    <row r="342" spans="1:18" x14ac:dyDescent="0.3">
      <c r="F342" s="26"/>
      <c r="G342" s="24"/>
      <c r="H342" s="24"/>
      <c r="I342" s="26"/>
      <c r="J342" s="26"/>
      <c r="K342" s="26"/>
      <c r="L342" s="26"/>
      <c r="M342" s="24"/>
      <c r="N342" s="25"/>
      <c r="O342" s="28"/>
      <c r="P342" s="28"/>
      <c r="Q342" s="28"/>
      <c r="R342" s="28"/>
    </row>
    <row r="343" spans="1:18" ht="17.25" x14ac:dyDescent="0.35">
      <c r="A343" t="s">
        <v>161</v>
      </c>
      <c r="F343" s="26"/>
      <c r="G343" s="24"/>
      <c r="H343" s="24"/>
      <c r="I343" s="26"/>
      <c r="J343" s="26"/>
      <c r="K343" s="26"/>
      <c r="L343" s="26"/>
      <c r="M343" s="24"/>
      <c r="N343" s="24"/>
    </row>
    <row r="344" spans="1:18" x14ac:dyDescent="0.3">
      <c r="A344" s="29" t="s">
        <v>7</v>
      </c>
      <c r="B344" s="29" t="s">
        <v>11</v>
      </c>
      <c r="C344" s="29"/>
      <c r="D344" s="29"/>
      <c r="E344" s="29" t="s">
        <v>162</v>
      </c>
      <c r="F344" s="26"/>
      <c r="G344" s="24"/>
      <c r="H344" s="24"/>
      <c r="I344" s="26"/>
      <c r="J344" s="26"/>
      <c r="K344" s="26"/>
      <c r="L344" s="26"/>
      <c r="M344" s="24"/>
      <c r="N344" s="24"/>
    </row>
    <row r="345" spans="1:18" x14ac:dyDescent="0.3">
      <c r="A345" s="76" t="s">
        <v>163</v>
      </c>
      <c r="B345" s="76" t="s">
        <v>139</v>
      </c>
      <c r="C345" s="76"/>
      <c r="D345" s="81" t="str">
        <f t="shared" ref="D345:D354" si="10">CONCATENATE(A345,B345)</f>
        <v>ResidentialSpaceHeating</v>
      </c>
      <c r="E345" s="82">
        <v>131.9</v>
      </c>
      <c r="F345" s="26"/>
      <c r="G345" s="24"/>
      <c r="I345" s="26"/>
      <c r="J345" s="26"/>
      <c r="K345" s="26"/>
      <c r="L345" s="26"/>
      <c r="M345" s="24"/>
      <c r="N345" s="24"/>
    </row>
    <row r="346" spans="1:18" x14ac:dyDescent="0.3">
      <c r="A346" s="76" t="s">
        <v>163</v>
      </c>
      <c r="B346" s="76" t="s">
        <v>141</v>
      </c>
      <c r="C346" s="76"/>
      <c r="D346" s="81" t="str">
        <f t="shared" si="10"/>
        <v>ResidentialCooling</v>
      </c>
      <c r="E346" s="82">
        <v>6.2</v>
      </c>
      <c r="F346" s="26"/>
      <c r="G346" s="24"/>
      <c r="H346" s="24"/>
    </row>
    <row r="347" spans="1:18" x14ac:dyDescent="0.3">
      <c r="A347" s="76" t="s">
        <v>163</v>
      </c>
      <c r="B347" s="76" t="s">
        <v>140</v>
      </c>
      <c r="C347" s="76"/>
      <c r="D347" s="81" t="str">
        <f t="shared" si="10"/>
        <v>ResidentialDHW</v>
      </c>
      <c r="E347" s="82">
        <v>27.5</v>
      </c>
      <c r="F347" s="26"/>
      <c r="G347" s="24"/>
      <c r="H347" s="24"/>
    </row>
    <row r="348" spans="1:18" x14ac:dyDescent="0.3">
      <c r="A348" s="76" t="s">
        <v>163</v>
      </c>
      <c r="B348" s="76" t="s">
        <v>143</v>
      </c>
      <c r="C348" s="76"/>
      <c r="D348" s="81" t="str">
        <f t="shared" si="10"/>
        <v>ResidentialLighting</v>
      </c>
      <c r="E348" s="82">
        <v>3.1</v>
      </c>
      <c r="F348" s="26"/>
      <c r="G348" s="24"/>
      <c r="H348" s="24"/>
    </row>
    <row r="349" spans="1:18" x14ac:dyDescent="0.3">
      <c r="A349" s="76" t="s">
        <v>163</v>
      </c>
      <c r="B349" s="76" t="s">
        <v>142</v>
      </c>
      <c r="C349" s="76"/>
      <c r="D349" s="81" t="str">
        <f t="shared" si="10"/>
        <v>ResidentialVentilation</v>
      </c>
      <c r="E349" s="83" t="s">
        <v>71</v>
      </c>
      <c r="F349" s="26"/>
      <c r="G349" s="24"/>
      <c r="H349" s="24"/>
    </row>
    <row r="350" spans="1:18" x14ac:dyDescent="0.3">
      <c r="A350" s="76" t="s">
        <v>164</v>
      </c>
      <c r="B350" s="76" t="s">
        <v>139</v>
      </c>
      <c r="C350" s="76"/>
      <c r="D350" s="81" t="str">
        <f t="shared" si="10"/>
        <v>Non_ResidentialSpaceHeating</v>
      </c>
      <c r="E350" s="82">
        <v>130.19999999999999</v>
      </c>
      <c r="F350" s="26"/>
      <c r="G350" s="24"/>
      <c r="H350" s="24"/>
    </row>
    <row r="351" spans="1:18" x14ac:dyDescent="0.3">
      <c r="A351" s="76" t="s">
        <v>164</v>
      </c>
      <c r="B351" s="76" t="s">
        <v>141</v>
      </c>
      <c r="C351" s="76"/>
      <c r="D351" s="81" t="str">
        <f t="shared" si="10"/>
        <v>Non_ResidentialCooling</v>
      </c>
      <c r="E351" s="82">
        <v>15.1</v>
      </c>
      <c r="F351" s="26"/>
      <c r="G351" s="24"/>
      <c r="H351" s="24"/>
    </row>
    <row r="352" spans="1:18" x14ac:dyDescent="0.3">
      <c r="A352" s="76" t="s">
        <v>164</v>
      </c>
      <c r="B352" s="76" t="s">
        <v>140</v>
      </c>
      <c r="C352" s="76"/>
      <c r="D352" s="81" t="str">
        <f t="shared" si="10"/>
        <v>Non_ResidentialDHW</v>
      </c>
      <c r="E352" s="82">
        <v>22.1</v>
      </c>
      <c r="F352" s="26"/>
      <c r="G352" s="24"/>
      <c r="H352" s="24"/>
    </row>
    <row r="353" spans="1:8" x14ac:dyDescent="0.3">
      <c r="A353" s="76" t="s">
        <v>164</v>
      </c>
      <c r="B353" s="76" t="s">
        <v>143</v>
      </c>
      <c r="C353" s="76"/>
      <c r="D353" s="81" t="str">
        <f t="shared" si="10"/>
        <v>Non_ResidentialLighting</v>
      </c>
      <c r="E353" s="82">
        <v>20.252057663961768</v>
      </c>
      <c r="F353" s="26"/>
      <c r="G353" s="24"/>
      <c r="H353" s="24"/>
    </row>
    <row r="354" spans="1:8" x14ac:dyDescent="0.3">
      <c r="A354" s="76" t="s">
        <v>164</v>
      </c>
      <c r="B354" s="76" t="s">
        <v>142</v>
      </c>
      <c r="C354" s="76"/>
      <c r="D354" s="81" t="str">
        <f t="shared" si="10"/>
        <v>Non_ResidentialVentilation</v>
      </c>
      <c r="E354" s="82">
        <v>15.7</v>
      </c>
      <c r="F354" s="26"/>
      <c r="G354" s="24"/>
      <c r="H354" s="24"/>
    </row>
    <row r="355" spans="1:8" x14ac:dyDescent="0.3">
      <c r="E355"/>
      <c r="F355" s="26"/>
      <c r="G355" s="24"/>
      <c r="H355" s="24"/>
    </row>
    <row r="356" spans="1:8" ht="17.25" x14ac:dyDescent="0.35">
      <c r="A356" s="32" t="s">
        <v>165</v>
      </c>
      <c r="E356"/>
      <c r="F356" s="26"/>
      <c r="G356" s="24"/>
      <c r="H356" s="24"/>
    </row>
    <row r="357" spans="1:8" x14ac:dyDescent="0.3">
      <c r="A357" s="29" t="s">
        <v>166</v>
      </c>
      <c r="B357" s="29" t="s">
        <v>7</v>
      </c>
      <c r="C357" s="34" t="s">
        <v>167</v>
      </c>
      <c r="D357" s="34"/>
      <c r="E357" s="35" t="s">
        <v>168</v>
      </c>
      <c r="G357" s="24"/>
    </row>
    <row r="358" spans="1:8" x14ac:dyDescent="0.3">
      <c r="A358" s="76" t="s">
        <v>138</v>
      </c>
      <c r="B358" s="76" t="s">
        <v>163</v>
      </c>
      <c r="C358" s="76" t="s">
        <v>139</v>
      </c>
      <c r="D358" s="76" t="str">
        <f t="shared" ref="D358:D387" si="11">CONCATENATE(A358,B358,C358)</f>
        <v>NorthResidentialSpaceHeating</v>
      </c>
      <c r="E358" s="84">
        <v>1.21</v>
      </c>
      <c r="G358" s="24"/>
    </row>
    <row r="359" spans="1:8" x14ac:dyDescent="0.3">
      <c r="A359" s="76" t="s">
        <v>138</v>
      </c>
      <c r="B359" s="76" t="s">
        <v>163</v>
      </c>
      <c r="C359" s="76" t="s">
        <v>141</v>
      </c>
      <c r="D359" s="76" t="str">
        <f t="shared" si="11"/>
        <v>NorthResidentialCooling</v>
      </c>
      <c r="E359" s="84">
        <v>0.64</v>
      </c>
      <c r="G359" s="24"/>
    </row>
    <row r="360" spans="1:8" x14ac:dyDescent="0.3">
      <c r="A360" s="76" t="s">
        <v>138</v>
      </c>
      <c r="B360" s="76" t="s">
        <v>163</v>
      </c>
      <c r="C360" s="76" t="s">
        <v>140</v>
      </c>
      <c r="D360" s="76" t="str">
        <f t="shared" si="11"/>
        <v>NorthResidentialDHW</v>
      </c>
      <c r="E360" s="84">
        <v>1.19</v>
      </c>
      <c r="G360" s="24"/>
    </row>
    <row r="361" spans="1:8" x14ac:dyDescent="0.3">
      <c r="A361" s="76" t="s">
        <v>138</v>
      </c>
      <c r="B361" s="76" t="s">
        <v>163</v>
      </c>
      <c r="C361" s="76" t="s">
        <v>143</v>
      </c>
      <c r="D361" s="76" t="str">
        <f t="shared" si="11"/>
        <v>NorthResidentialLighting</v>
      </c>
      <c r="E361" s="84">
        <v>0.95</v>
      </c>
      <c r="G361" s="24"/>
    </row>
    <row r="362" spans="1:8" x14ac:dyDescent="0.3">
      <c r="A362" s="76" t="s">
        <v>138</v>
      </c>
      <c r="B362" s="76" t="s">
        <v>163</v>
      </c>
      <c r="C362" s="76" t="s">
        <v>142</v>
      </c>
      <c r="D362" s="76" t="str">
        <f t="shared" si="11"/>
        <v>NorthResidentialVentilation</v>
      </c>
      <c r="E362" s="85" t="s">
        <v>71</v>
      </c>
      <c r="G362" s="24"/>
    </row>
    <row r="363" spans="1:8" x14ac:dyDescent="0.3">
      <c r="A363" s="76" t="s">
        <v>138</v>
      </c>
      <c r="B363" s="76" t="s">
        <v>164</v>
      </c>
      <c r="C363" s="76" t="s">
        <v>139</v>
      </c>
      <c r="D363" s="76" t="str">
        <f t="shared" si="11"/>
        <v>NorthNon_ResidentialSpaceHeating</v>
      </c>
      <c r="E363" s="84">
        <v>1.19</v>
      </c>
      <c r="G363" s="24"/>
    </row>
    <row r="364" spans="1:8" x14ac:dyDescent="0.3">
      <c r="A364" s="76" t="s">
        <v>138</v>
      </c>
      <c r="B364" s="76" t="s">
        <v>164</v>
      </c>
      <c r="C364" s="76" t="s">
        <v>141</v>
      </c>
      <c r="D364" s="76" t="str">
        <f t="shared" si="11"/>
        <v>NorthNon_ResidentialCooling</v>
      </c>
      <c r="E364" s="84">
        <v>0.74</v>
      </c>
    </row>
    <row r="365" spans="1:8" x14ac:dyDescent="0.3">
      <c r="A365" s="76" t="s">
        <v>138</v>
      </c>
      <c r="B365" s="76" t="s">
        <v>164</v>
      </c>
      <c r="C365" s="76" t="s">
        <v>140</v>
      </c>
      <c r="D365" s="76" t="str">
        <f t="shared" si="11"/>
        <v>NorthNon_ResidentialDHW</v>
      </c>
      <c r="E365" s="84">
        <v>0.96</v>
      </c>
    </row>
    <row r="366" spans="1:8" x14ac:dyDescent="0.3">
      <c r="A366" s="76" t="s">
        <v>138</v>
      </c>
      <c r="B366" s="76" t="s">
        <v>164</v>
      </c>
      <c r="C366" s="76" t="s">
        <v>143</v>
      </c>
      <c r="D366" s="76" t="str">
        <f t="shared" si="11"/>
        <v>NorthNon_ResidentialLighting</v>
      </c>
      <c r="E366" s="84">
        <v>1.0479573667613022</v>
      </c>
    </row>
    <row r="367" spans="1:8" x14ac:dyDescent="0.3">
      <c r="A367" s="76" t="s">
        <v>138</v>
      </c>
      <c r="B367" s="76" t="s">
        <v>164</v>
      </c>
      <c r="C367" s="76" t="s">
        <v>142</v>
      </c>
      <c r="D367" s="76" t="str">
        <f t="shared" si="11"/>
        <v>NorthNon_ResidentialVentilation</v>
      </c>
      <c r="E367" s="84">
        <v>1.1000000000000001</v>
      </c>
    </row>
    <row r="368" spans="1:8" x14ac:dyDescent="0.3">
      <c r="A368" s="76" t="s">
        <v>150</v>
      </c>
      <c r="B368" s="76" t="s">
        <v>163</v>
      </c>
      <c r="C368" s="76" t="s">
        <v>139</v>
      </c>
      <c r="D368" s="76" t="str">
        <f t="shared" si="11"/>
        <v>WestResidentialSpaceHeating</v>
      </c>
      <c r="E368" s="84">
        <v>1</v>
      </c>
    </row>
    <row r="369" spans="1:5" customFormat="1" x14ac:dyDescent="0.3">
      <c r="A369" s="76" t="s">
        <v>150</v>
      </c>
      <c r="B369" s="76" t="s">
        <v>163</v>
      </c>
      <c r="C369" s="76" t="s">
        <v>141</v>
      </c>
      <c r="D369" s="76" t="str">
        <f t="shared" si="11"/>
        <v>WestResidentialCooling</v>
      </c>
      <c r="E369" s="84">
        <v>1</v>
      </c>
    </row>
    <row r="370" spans="1:5" customFormat="1" x14ac:dyDescent="0.3">
      <c r="A370" s="76" t="s">
        <v>150</v>
      </c>
      <c r="B370" s="76" t="s">
        <v>163</v>
      </c>
      <c r="C370" s="76" t="s">
        <v>140</v>
      </c>
      <c r="D370" s="76" t="str">
        <f t="shared" si="11"/>
        <v>WestResidentialDHW</v>
      </c>
      <c r="E370" s="84">
        <v>1</v>
      </c>
    </row>
    <row r="371" spans="1:5" customFormat="1" x14ac:dyDescent="0.3">
      <c r="A371" s="76" t="s">
        <v>150</v>
      </c>
      <c r="B371" s="76" t="s">
        <v>163</v>
      </c>
      <c r="C371" s="76" t="s">
        <v>143</v>
      </c>
      <c r="D371" s="76" t="str">
        <f t="shared" si="11"/>
        <v>WestResidentialLighting</v>
      </c>
      <c r="E371" s="84">
        <v>1</v>
      </c>
    </row>
    <row r="372" spans="1:5" customFormat="1" x14ac:dyDescent="0.3">
      <c r="A372" s="76" t="s">
        <v>150</v>
      </c>
      <c r="B372" s="76" t="s">
        <v>163</v>
      </c>
      <c r="C372" s="76" t="s">
        <v>142</v>
      </c>
      <c r="D372" s="76" t="str">
        <f t="shared" si="11"/>
        <v>WestResidentialVentilation</v>
      </c>
      <c r="E372" s="84">
        <v>1</v>
      </c>
    </row>
    <row r="373" spans="1:5" customFormat="1" x14ac:dyDescent="0.3">
      <c r="A373" s="76" t="s">
        <v>150</v>
      </c>
      <c r="B373" s="76" t="s">
        <v>164</v>
      </c>
      <c r="C373" s="76" t="s">
        <v>139</v>
      </c>
      <c r="D373" s="76" t="str">
        <f t="shared" si="11"/>
        <v>WestNon_ResidentialSpaceHeating</v>
      </c>
      <c r="E373" s="84">
        <v>1</v>
      </c>
    </row>
    <row r="374" spans="1:5" customFormat="1" x14ac:dyDescent="0.3">
      <c r="A374" s="76" t="s">
        <v>150</v>
      </c>
      <c r="B374" s="76" t="s">
        <v>164</v>
      </c>
      <c r="C374" s="76" t="s">
        <v>141</v>
      </c>
      <c r="D374" s="76" t="str">
        <f t="shared" si="11"/>
        <v>WestNon_ResidentialCooling</v>
      </c>
      <c r="E374" s="84">
        <v>1</v>
      </c>
    </row>
    <row r="375" spans="1:5" customFormat="1" x14ac:dyDescent="0.3">
      <c r="A375" s="76" t="s">
        <v>150</v>
      </c>
      <c r="B375" s="76" t="s">
        <v>164</v>
      </c>
      <c r="C375" s="76" t="s">
        <v>140</v>
      </c>
      <c r="D375" s="76" t="str">
        <f t="shared" si="11"/>
        <v>WestNon_ResidentialDHW</v>
      </c>
      <c r="E375" s="84">
        <v>1</v>
      </c>
    </row>
    <row r="376" spans="1:5" customFormat="1" x14ac:dyDescent="0.3">
      <c r="A376" s="76" t="s">
        <v>150</v>
      </c>
      <c r="B376" s="76" t="s">
        <v>164</v>
      </c>
      <c r="C376" s="76" t="s">
        <v>143</v>
      </c>
      <c r="D376" s="76" t="str">
        <f t="shared" si="11"/>
        <v>WestNon_ResidentialLighting</v>
      </c>
      <c r="E376" s="84">
        <v>1</v>
      </c>
    </row>
    <row r="377" spans="1:5" customFormat="1" x14ac:dyDescent="0.3">
      <c r="A377" s="76" t="s">
        <v>150</v>
      </c>
      <c r="B377" s="76" t="s">
        <v>164</v>
      </c>
      <c r="C377" s="76" t="s">
        <v>142</v>
      </c>
      <c r="D377" s="76" t="str">
        <f t="shared" si="11"/>
        <v>WestNon_ResidentialVentilation</v>
      </c>
      <c r="E377" s="84">
        <v>1</v>
      </c>
    </row>
    <row r="378" spans="1:5" customFormat="1" x14ac:dyDescent="0.3">
      <c r="A378" s="76" t="s">
        <v>151</v>
      </c>
      <c r="B378" s="76" t="s">
        <v>163</v>
      </c>
      <c r="C378" s="76" t="s">
        <v>139</v>
      </c>
      <c r="D378" s="76" t="str">
        <f t="shared" si="11"/>
        <v>SouthResidentialSpaceHeating</v>
      </c>
      <c r="E378" s="84">
        <v>0.71</v>
      </c>
    </row>
    <row r="379" spans="1:5" customFormat="1" x14ac:dyDescent="0.3">
      <c r="A379" s="76" t="s">
        <v>151</v>
      </c>
      <c r="B379" s="76" t="s">
        <v>163</v>
      </c>
      <c r="C379" s="76" t="s">
        <v>141</v>
      </c>
      <c r="D379" s="76" t="str">
        <f t="shared" si="11"/>
        <v>SouthResidentialCooling</v>
      </c>
      <c r="E379" s="84">
        <v>1.95</v>
      </c>
    </row>
    <row r="380" spans="1:5" customFormat="1" x14ac:dyDescent="0.3">
      <c r="A380" s="76" t="s">
        <v>151</v>
      </c>
      <c r="B380" s="76" t="s">
        <v>163</v>
      </c>
      <c r="C380" s="76" t="s">
        <v>140</v>
      </c>
      <c r="D380" s="76" t="str">
        <f t="shared" si="11"/>
        <v>SouthResidentialDHW</v>
      </c>
      <c r="E380" s="84">
        <v>0.97</v>
      </c>
    </row>
    <row r="381" spans="1:5" customFormat="1" x14ac:dyDescent="0.3">
      <c r="A381" s="76" t="s">
        <v>151</v>
      </c>
      <c r="B381" s="76" t="s">
        <v>163</v>
      </c>
      <c r="C381" s="76" t="s">
        <v>143</v>
      </c>
      <c r="D381" s="76" t="str">
        <f t="shared" si="11"/>
        <v>SouthResidentialLighting</v>
      </c>
      <c r="E381" s="84">
        <v>0.92</v>
      </c>
    </row>
    <row r="382" spans="1:5" customFormat="1" x14ac:dyDescent="0.3">
      <c r="A382" s="76" t="s">
        <v>151</v>
      </c>
      <c r="B382" s="76" t="s">
        <v>163</v>
      </c>
      <c r="C382" s="76" t="s">
        <v>142</v>
      </c>
      <c r="D382" s="76" t="str">
        <f t="shared" si="11"/>
        <v>SouthResidentialVentilation</v>
      </c>
      <c r="E382" s="85" t="s">
        <v>71</v>
      </c>
    </row>
    <row r="383" spans="1:5" customFormat="1" x14ac:dyDescent="0.3">
      <c r="A383" s="76" t="s">
        <v>151</v>
      </c>
      <c r="B383" s="76" t="s">
        <v>164</v>
      </c>
      <c r="C383" s="76" t="s">
        <v>139</v>
      </c>
      <c r="D383" s="76" t="str">
        <f t="shared" si="11"/>
        <v>SouthNon_ResidentialSpaceHeating</v>
      </c>
      <c r="E383" s="84">
        <v>0.65</v>
      </c>
    </row>
    <row r="384" spans="1:5" customFormat="1" x14ac:dyDescent="0.3">
      <c r="A384" s="76" t="s">
        <v>151</v>
      </c>
      <c r="B384" s="76" t="s">
        <v>164</v>
      </c>
      <c r="C384" s="76" t="s">
        <v>141</v>
      </c>
      <c r="D384" s="76" t="str">
        <f t="shared" si="11"/>
        <v>SouthNon_ResidentialCooling</v>
      </c>
      <c r="E384" s="84">
        <v>1.45</v>
      </c>
    </row>
    <row r="385" spans="1:6" x14ac:dyDescent="0.3">
      <c r="A385" s="76" t="s">
        <v>151</v>
      </c>
      <c r="B385" s="76" t="s">
        <v>164</v>
      </c>
      <c r="C385" s="76" t="s">
        <v>140</v>
      </c>
      <c r="D385" s="76" t="str">
        <f t="shared" si="11"/>
        <v>SouthNon_ResidentialDHW</v>
      </c>
      <c r="E385" s="84">
        <v>0.98</v>
      </c>
    </row>
    <row r="386" spans="1:6" x14ac:dyDescent="0.3">
      <c r="A386" s="76" t="s">
        <v>151</v>
      </c>
      <c r="B386" s="76" t="s">
        <v>164</v>
      </c>
      <c r="C386" s="76" t="s">
        <v>143</v>
      </c>
      <c r="D386" s="76" t="str">
        <f t="shared" si="11"/>
        <v>SouthNon_ResidentialLighting</v>
      </c>
      <c r="E386" s="84">
        <v>1.0782324624763786</v>
      </c>
    </row>
    <row r="387" spans="1:6" x14ac:dyDescent="0.3">
      <c r="A387" s="76" t="s">
        <v>151</v>
      </c>
      <c r="B387" s="76" t="s">
        <v>164</v>
      </c>
      <c r="C387" s="76" t="s">
        <v>142</v>
      </c>
      <c r="D387" s="76" t="str">
        <f t="shared" si="11"/>
        <v>SouthNon_ResidentialVentilation</v>
      </c>
      <c r="E387" s="84">
        <v>1.18</v>
      </c>
    </row>
    <row r="390" spans="1:6" ht="17.25" x14ac:dyDescent="0.35">
      <c r="A390" s="32" t="s">
        <v>169</v>
      </c>
    </row>
    <row r="391" spans="1:6" x14ac:dyDescent="0.3">
      <c r="A391" s="29" t="s">
        <v>7</v>
      </c>
      <c r="B391" s="29" t="s">
        <v>11</v>
      </c>
      <c r="C391" s="29"/>
      <c r="D391" s="29"/>
      <c r="E391" s="29" t="s">
        <v>170</v>
      </c>
      <c r="F391" s="29" t="s">
        <v>93</v>
      </c>
    </row>
    <row r="392" spans="1:6" x14ac:dyDescent="0.3">
      <c r="A392" s="76" t="s">
        <v>163</v>
      </c>
      <c r="B392" s="76" t="s">
        <v>139</v>
      </c>
      <c r="C392" s="86" t="s">
        <v>128</v>
      </c>
      <c r="D392" s="76" t="str">
        <f t="shared" ref="D392:D432" si="12">CONCATENATE(A392,B392,C392)</f>
        <v>ResidentialSpaceHeatingSolids</v>
      </c>
      <c r="E392" s="87">
        <v>0.05</v>
      </c>
      <c r="F392" t="s">
        <v>129</v>
      </c>
    </row>
    <row r="393" spans="1:6" x14ac:dyDescent="0.3">
      <c r="A393" s="76" t="s">
        <v>163</v>
      </c>
      <c r="B393" s="76" t="s">
        <v>139</v>
      </c>
      <c r="C393" s="76" t="s">
        <v>106</v>
      </c>
      <c r="D393" s="76" t="str">
        <f t="shared" si="12"/>
        <v>ResidentialSpaceHeatingLiquefied petroleum gases</v>
      </c>
      <c r="E393" s="87">
        <v>0.01</v>
      </c>
    </row>
    <row r="394" spans="1:6" x14ac:dyDescent="0.3">
      <c r="A394" s="76" t="s">
        <v>163</v>
      </c>
      <c r="B394" s="76" t="s">
        <v>139</v>
      </c>
      <c r="C394" s="76" t="s">
        <v>97</v>
      </c>
      <c r="D394" s="76" t="str">
        <f t="shared" si="12"/>
        <v>ResidentialSpaceHeatingGas/Diesel oil</v>
      </c>
      <c r="E394" s="87">
        <v>0.17</v>
      </c>
    </row>
    <row r="395" spans="1:6" x14ac:dyDescent="0.3">
      <c r="A395" s="76" t="s">
        <v>163</v>
      </c>
      <c r="B395" s="76" t="s">
        <v>139</v>
      </c>
      <c r="C395" s="76" t="s">
        <v>96</v>
      </c>
      <c r="D395" s="76" t="str">
        <f t="shared" si="12"/>
        <v>ResidentialSpaceHeatingNatural gas</v>
      </c>
      <c r="E395" s="87">
        <v>0.37</v>
      </c>
    </row>
    <row r="396" spans="1:6" x14ac:dyDescent="0.3">
      <c r="A396" s="76" t="s">
        <v>163</v>
      </c>
      <c r="B396" s="76" t="s">
        <v>139</v>
      </c>
      <c r="C396" s="76" t="s">
        <v>103</v>
      </c>
      <c r="D396" s="76" t="str">
        <f t="shared" si="12"/>
        <v>ResidentialSpaceHeatingWood/wood waste</v>
      </c>
      <c r="E396" s="87">
        <v>0.21</v>
      </c>
    </row>
    <row r="397" spans="1:6" x14ac:dyDescent="0.3">
      <c r="A397" s="76" t="s">
        <v>163</v>
      </c>
      <c r="B397" s="76" t="s">
        <v>139</v>
      </c>
      <c r="C397" s="76" t="s">
        <v>171</v>
      </c>
      <c r="D397" s="76" t="str">
        <f t="shared" si="12"/>
        <v>ResidentialSpaceHeatingGeothermal energy</v>
      </c>
      <c r="E397" s="87">
        <v>0</v>
      </c>
    </row>
    <row r="398" spans="1:6" x14ac:dyDescent="0.3">
      <c r="A398" s="76" t="s">
        <v>163</v>
      </c>
      <c r="B398" s="76" t="s">
        <v>139</v>
      </c>
      <c r="C398" s="86" t="s">
        <v>95</v>
      </c>
      <c r="D398" s="76" t="str">
        <f t="shared" si="12"/>
        <v>ResidentialSpaceHeatingDistrict heat</v>
      </c>
      <c r="E398" s="87">
        <v>0.12</v>
      </c>
      <c r="F398" s="27" t="s">
        <v>172</v>
      </c>
    </row>
    <row r="399" spans="1:6" x14ac:dyDescent="0.3">
      <c r="A399" s="76" t="s">
        <v>163</v>
      </c>
      <c r="B399" s="76" t="s">
        <v>139</v>
      </c>
      <c r="C399" s="76" t="s">
        <v>94</v>
      </c>
      <c r="D399" s="76" t="str">
        <f t="shared" si="12"/>
        <v>ResidentialSpaceHeatingElectricity</v>
      </c>
      <c r="E399" s="87">
        <v>7.0000000000000007E-2</v>
      </c>
    </row>
    <row r="400" spans="1:6" x14ac:dyDescent="0.3">
      <c r="A400" s="76" t="s">
        <v>164</v>
      </c>
      <c r="B400" s="76" t="s">
        <v>139</v>
      </c>
      <c r="C400" s="86" t="s">
        <v>128</v>
      </c>
      <c r="D400" s="76" t="str">
        <f t="shared" si="12"/>
        <v>Non_ResidentialSpaceHeatingSolids</v>
      </c>
      <c r="E400" s="87">
        <v>0.02</v>
      </c>
      <c r="F400" t="s">
        <v>129</v>
      </c>
    </row>
    <row r="401" spans="1:6" x14ac:dyDescent="0.3">
      <c r="A401" s="76" t="s">
        <v>164</v>
      </c>
      <c r="B401" s="76" t="s">
        <v>139</v>
      </c>
      <c r="C401" s="76" t="s">
        <v>106</v>
      </c>
      <c r="D401" s="76" t="str">
        <f t="shared" si="12"/>
        <v>Non_ResidentialSpaceHeatingLiquefied petroleum gases</v>
      </c>
      <c r="E401" s="87">
        <v>0</v>
      </c>
    </row>
    <row r="402" spans="1:6" x14ac:dyDescent="0.3">
      <c r="A402" s="76" t="s">
        <v>164</v>
      </c>
      <c r="B402" s="76" t="s">
        <v>139</v>
      </c>
      <c r="C402" s="76" t="s">
        <v>97</v>
      </c>
      <c r="D402" s="76" t="str">
        <f t="shared" si="12"/>
        <v>Non_ResidentialSpaceHeatingGas/Diesel oil</v>
      </c>
      <c r="E402" s="87">
        <v>0.21</v>
      </c>
    </row>
    <row r="403" spans="1:6" x14ac:dyDescent="0.3">
      <c r="A403" s="76" t="s">
        <v>164</v>
      </c>
      <c r="B403" s="76" t="s">
        <v>139</v>
      </c>
      <c r="C403" s="76" t="s">
        <v>96</v>
      </c>
      <c r="D403" s="76" t="str">
        <f t="shared" si="12"/>
        <v>Non_ResidentialSpaceHeatingNatural gas</v>
      </c>
      <c r="E403" s="87">
        <v>0.46</v>
      </c>
    </row>
    <row r="404" spans="1:6" x14ac:dyDescent="0.3">
      <c r="A404" s="76" t="s">
        <v>164</v>
      </c>
      <c r="B404" s="76" t="s">
        <v>139</v>
      </c>
      <c r="C404" s="76" t="s">
        <v>103</v>
      </c>
      <c r="D404" s="76" t="str">
        <f t="shared" si="12"/>
        <v>Non_ResidentialSpaceHeatingWood/wood waste</v>
      </c>
      <c r="E404" s="87">
        <v>0.02</v>
      </c>
    </row>
    <row r="405" spans="1:6" x14ac:dyDescent="0.3">
      <c r="A405" s="76" t="s">
        <v>164</v>
      </c>
      <c r="B405" s="76" t="s">
        <v>139</v>
      </c>
      <c r="C405" s="76" t="s">
        <v>171</v>
      </c>
      <c r="D405" s="76" t="str">
        <f t="shared" si="12"/>
        <v>Non_ResidentialSpaceHeatingGeothermal energy</v>
      </c>
      <c r="E405" s="87">
        <v>0</v>
      </c>
    </row>
    <row r="406" spans="1:6" x14ac:dyDescent="0.3">
      <c r="A406" s="76" t="s">
        <v>164</v>
      </c>
      <c r="B406" s="76" t="s">
        <v>139</v>
      </c>
      <c r="C406" s="86" t="s">
        <v>95</v>
      </c>
      <c r="D406" s="76" t="str">
        <f t="shared" si="12"/>
        <v>Non_ResidentialSpaceHeatingDistrict heat</v>
      </c>
      <c r="E406" s="87">
        <v>0.13</v>
      </c>
      <c r="F406" s="27" t="s">
        <v>172</v>
      </c>
    </row>
    <row r="407" spans="1:6" x14ac:dyDescent="0.3">
      <c r="A407" s="76" t="s">
        <v>164</v>
      </c>
      <c r="B407" s="76" t="s">
        <v>139</v>
      </c>
      <c r="C407" s="76" t="s">
        <v>94</v>
      </c>
      <c r="D407" s="76" t="str">
        <f t="shared" si="12"/>
        <v>Non_ResidentialSpaceHeatingElectricity</v>
      </c>
      <c r="E407" s="87">
        <v>0.15</v>
      </c>
    </row>
    <row r="408" spans="1:6" x14ac:dyDescent="0.3">
      <c r="A408" s="76" t="s">
        <v>163</v>
      </c>
      <c r="B408" s="76" t="s">
        <v>141</v>
      </c>
      <c r="C408" s="76" t="s">
        <v>96</v>
      </c>
      <c r="D408" s="76" t="str">
        <f t="shared" si="12"/>
        <v>ResidentialCoolingNatural gas</v>
      </c>
      <c r="E408" s="88">
        <v>8.9999999999999993E-3</v>
      </c>
    </row>
    <row r="409" spans="1:6" x14ac:dyDescent="0.3">
      <c r="A409" s="76" t="s">
        <v>163</v>
      </c>
      <c r="B409" s="76" t="s">
        <v>141</v>
      </c>
      <c r="C409" s="76" t="s">
        <v>94</v>
      </c>
      <c r="D409" s="76" t="str">
        <f t="shared" si="12"/>
        <v>ResidentialCoolingElectricity</v>
      </c>
      <c r="E409" s="88">
        <v>0.99099999999999999</v>
      </c>
    </row>
    <row r="410" spans="1:6" x14ac:dyDescent="0.3">
      <c r="A410" s="76" t="s">
        <v>164</v>
      </c>
      <c r="B410" s="76" t="s">
        <v>141</v>
      </c>
      <c r="C410" s="76" t="s">
        <v>96</v>
      </c>
      <c r="D410" s="76" t="str">
        <f t="shared" si="12"/>
        <v>Non_ResidentialCoolingNatural gas</v>
      </c>
      <c r="E410" s="88">
        <v>8.9999999999999993E-3</v>
      </c>
    </row>
    <row r="411" spans="1:6" x14ac:dyDescent="0.3">
      <c r="A411" s="76" t="s">
        <v>164</v>
      </c>
      <c r="B411" s="76" t="s">
        <v>141</v>
      </c>
      <c r="C411" s="76" t="s">
        <v>94</v>
      </c>
      <c r="D411" s="76" t="str">
        <f t="shared" si="12"/>
        <v>Non_ResidentialCoolingElectricity</v>
      </c>
      <c r="E411" s="88">
        <v>0.99099999999999999</v>
      </c>
    </row>
    <row r="412" spans="1:6" x14ac:dyDescent="0.3">
      <c r="A412" s="76" t="s">
        <v>163</v>
      </c>
      <c r="B412" s="76" t="s">
        <v>140</v>
      </c>
      <c r="C412" s="86" t="s">
        <v>128</v>
      </c>
      <c r="D412" s="76" t="str">
        <f t="shared" si="12"/>
        <v>ResidentialDHWSolids</v>
      </c>
      <c r="E412" s="87">
        <v>0.04</v>
      </c>
      <c r="F412" t="s">
        <v>129</v>
      </c>
    </row>
    <row r="413" spans="1:6" x14ac:dyDescent="0.3">
      <c r="A413" s="76" t="s">
        <v>163</v>
      </c>
      <c r="B413" s="76" t="s">
        <v>140</v>
      </c>
      <c r="C413" s="76" t="s">
        <v>173</v>
      </c>
      <c r="D413" s="76" t="str">
        <f t="shared" si="12"/>
        <v>ResidentialDHWLiquefied petroleum gas</v>
      </c>
      <c r="E413" s="87">
        <v>0.06</v>
      </c>
    </row>
    <row r="414" spans="1:6" x14ac:dyDescent="0.3">
      <c r="A414" s="76" t="s">
        <v>163</v>
      </c>
      <c r="B414" s="76" t="s">
        <v>140</v>
      </c>
      <c r="C414" s="76" t="s">
        <v>97</v>
      </c>
      <c r="D414" s="76" t="str">
        <f t="shared" si="12"/>
        <v>ResidentialDHWGas/Diesel oil</v>
      </c>
      <c r="E414" s="87">
        <v>0.13</v>
      </c>
    </row>
    <row r="415" spans="1:6" x14ac:dyDescent="0.3">
      <c r="A415" s="76" t="s">
        <v>163</v>
      </c>
      <c r="B415" s="76" t="s">
        <v>140</v>
      </c>
      <c r="C415" s="76" t="s">
        <v>96</v>
      </c>
      <c r="D415" s="76" t="str">
        <f t="shared" si="12"/>
        <v>ResidentialDHWNatural gas</v>
      </c>
      <c r="E415" s="87">
        <v>0.36</v>
      </c>
    </row>
    <row r="416" spans="1:6" x14ac:dyDescent="0.3">
      <c r="A416" s="76" t="s">
        <v>163</v>
      </c>
      <c r="B416" s="76" t="s">
        <v>140</v>
      </c>
      <c r="C416" s="76" t="s">
        <v>103</v>
      </c>
      <c r="D416" s="76" t="str">
        <f t="shared" si="12"/>
        <v>ResidentialDHWWood/wood waste</v>
      </c>
      <c r="E416" s="87">
        <v>0.13</v>
      </c>
    </row>
    <row r="417" spans="1:6" x14ac:dyDescent="0.3">
      <c r="A417" s="76" t="s">
        <v>163</v>
      </c>
      <c r="B417" s="76" t="s">
        <v>140</v>
      </c>
      <c r="C417" s="76" t="s">
        <v>171</v>
      </c>
      <c r="D417" s="76" t="str">
        <f t="shared" si="12"/>
        <v>ResidentialDHWGeothermal energy</v>
      </c>
      <c r="E417" s="87">
        <v>0</v>
      </c>
    </row>
    <row r="418" spans="1:6" x14ac:dyDescent="0.3">
      <c r="A418" s="76" t="s">
        <v>163</v>
      </c>
      <c r="B418" s="76" t="s">
        <v>140</v>
      </c>
      <c r="C418" s="86" t="s">
        <v>95</v>
      </c>
      <c r="D418" s="76" t="str">
        <f t="shared" si="12"/>
        <v>ResidentialDHWDistrict heat</v>
      </c>
      <c r="E418" s="87">
        <v>0.09</v>
      </c>
      <c r="F418" s="27" t="s">
        <v>172</v>
      </c>
    </row>
    <row r="419" spans="1:6" x14ac:dyDescent="0.3">
      <c r="A419" s="76" t="s">
        <v>163</v>
      </c>
      <c r="B419" s="76" t="s">
        <v>140</v>
      </c>
      <c r="C419" s="76" t="s">
        <v>94</v>
      </c>
      <c r="D419" s="76" t="str">
        <f t="shared" si="12"/>
        <v>ResidentialDHWElectricity</v>
      </c>
      <c r="E419" s="87">
        <v>0.17</v>
      </c>
    </row>
    <row r="420" spans="1:6" x14ac:dyDescent="0.3">
      <c r="A420" s="76" t="s">
        <v>163</v>
      </c>
      <c r="B420" s="76" t="s">
        <v>140</v>
      </c>
      <c r="C420" s="76" t="s">
        <v>130</v>
      </c>
      <c r="D420" s="76" t="str">
        <f t="shared" si="12"/>
        <v>ResidentialDHWSolar</v>
      </c>
      <c r="E420" s="87">
        <v>0.03</v>
      </c>
      <c r="F420"/>
    </row>
    <row r="421" spans="1:6" x14ac:dyDescent="0.3">
      <c r="A421" s="76" t="s">
        <v>164</v>
      </c>
      <c r="B421" s="76" t="s">
        <v>140</v>
      </c>
      <c r="C421" s="86" t="s">
        <v>128</v>
      </c>
      <c r="D421" s="76" t="str">
        <f t="shared" si="12"/>
        <v>Non_ResidentialDHWSolids</v>
      </c>
      <c r="E421" s="87">
        <v>0</v>
      </c>
      <c r="F421" t="s">
        <v>129</v>
      </c>
    </row>
    <row r="422" spans="1:6" x14ac:dyDescent="0.3">
      <c r="A422" s="76" t="s">
        <v>164</v>
      </c>
      <c r="B422" s="76" t="s">
        <v>140</v>
      </c>
      <c r="C422" s="76" t="s">
        <v>173</v>
      </c>
      <c r="D422" s="76" t="str">
        <f t="shared" si="12"/>
        <v>Non_ResidentialDHWLiquefied petroleum gas</v>
      </c>
      <c r="E422" s="87">
        <v>0.03</v>
      </c>
    </row>
    <row r="423" spans="1:6" x14ac:dyDescent="0.3">
      <c r="A423" s="76" t="s">
        <v>164</v>
      </c>
      <c r="B423" s="76" t="s">
        <v>140</v>
      </c>
      <c r="C423" s="76" t="s">
        <v>97</v>
      </c>
      <c r="D423" s="76" t="str">
        <f t="shared" si="12"/>
        <v>Non_ResidentialDHWGas/Diesel oil</v>
      </c>
      <c r="E423" s="87">
        <v>0.18</v>
      </c>
    </row>
    <row r="424" spans="1:6" x14ac:dyDescent="0.3">
      <c r="A424" s="76" t="s">
        <v>164</v>
      </c>
      <c r="B424" s="76" t="s">
        <v>140</v>
      </c>
      <c r="C424" s="76" t="s">
        <v>96</v>
      </c>
      <c r="D424" s="76" t="str">
        <f t="shared" si="12"/>
        <v>Non_ResidentialDHWNatural gas</v>
      </c>
      <c r="E424" s="87">
        <v>0.34</v>
      </c>
    </row>
    <row r="425" spans="1:6" x14ac:dyDescent="0.3">
      <c r="A425" s="76" t="s">
        <v>164</v>
      </c>
      <c r="B425" s="76" t="s">
        <v>140</v>
      </c>
      <c r="C425" s="76" t="s">
        <v>103</v>
      </c>
      <c r="D425" s="76" t="str">
        <f t="shared" si="12"/>
        <v>Non_ResidentialDHWWood/wood waste</v>
      </c>
      <c r="E425" s="87">
        <v>0.01</v>
      </c>
    </row>
    <row r="426" spans="1:6" x14ac:dyDescent="0.3">
      <c r="A426" s="76" t="s">
        <v>164</v>
      </c>
      <c r="B426" s="76" t="s">
        <v>140</v>
      </c>
      <c r="C426" s="86" t="s">
        <v>95</v>
      </c>
      <c r="D426" s="76" t="str">
        <f t="shared" si="12"/>
        <v>Non_ResidentialDHWDistrict heat</v>
      </c>
      <c r="E426" s="87">
        <v>0.09</v>
      </c>
      <c r="F426" s="27" t="s">
        <v>172</v>
      </c>
    </row>
    <row r="427" spans="1:6" x14ac:dyDescent="0.3">
      <c r="A427" s="76" t="s">
        <v>164</v>
      </c>
      <c r="B427" s="76" t="s">
        <v>140</v>
      </c>
      <c r="C427" s="76" t="s">
        <v>94</v>
      </c>
      <c r="D427" s="76" t="str">
        <f t="shared" si="12"/>
        <v>Non_ResidentialDHWElectricity</v>
      </c>
      <c r="E427" s="87">
        <v>0.34</v>
      </c>
    </row>
    <row r="428" spans="1:6" x14ac:dyDescent="0.3">
      <c r="A428" s="76" t="s">
        <v>164</v>
      </c>
      <c r="B428" s="76" t="s">
        <v>140</v>
      </c>
      <c r="C428" s="76" t="s">
        <v>130</v>
      </c>
      <c r="D428" s="76" t="str">
        <f t="shared" si="12"/>
        <v>Non_ResidentialDHWSolar</v>
      </c>
      <c r="E428" s="87">
        <v>0.01</v>
      </c>
    </row>
    <row r="429" spans="1:6" x14ac:dyDescent="0.3">
      <c r="A429" s="76" t="s">
        <v>163</v>
      </c>
      <c r="B429" s="76" t="s">
        <v>142</v>
      </c>
      <c r="C429" s="76" t="s">
        <v>94</v>
      </c>
      <c r="D429" s="76" t="str">
        <f t="shared" si="12"/>
        <v>ResidentialVentilationElectricity</v>
      </c>
      <c r="E429" s="87">
        <v>1</v>
      </c>
    </row>
    <row r="430" spans="1:6" x14ac:dyDescent="0.3">
      <c r="A430" s="76" t="s">
        <v>164</v>
      </c>
      <c r="B430" s="76" t="s">
        <v>142</v>
      </c>
      <c r="C430" s="76" t="s">
        <v>94</v>
      </c>
      <c r="D430" s="76" t="str">
        <f t="shared" si="12"/>
        <v>Non_ResidentialVentilationElectricity</v>
      </c>
      <c r="E430" s="87">
        <v>1</v>
      </c>
    </row>
    <row r="431" spans="1:6" x14ac:dyDescent="0.3">
      <c r="A431" s="76" t="s">
        <v>163</v>
      </c>
      <c r="B431" s="76" t="s">
        <v>143</v>
      </c>
      <c r="C431" s="76" t="s">
        <v>94</v>
      </c>
      <c r="D431" s="76" t="str">
        <f t="shared" si="12"/>
        <v>ResidentialLightingElectricity</v>
      </c>
      <c r="E431" s="87">
        <v>1</v>
      </c>
    </row>
    <row r="432" spans="1:6" x14ac:dyDescent="0.3">
      <c r="A432" s="76" t="s">
        <v>164</v>
      </c>
      <c r="B432" s="76" t="s">
        <v>143</v>
      </c>
      <c r="C432" s="76" t="s">
        <v>94</v>
      </c>
      <c r="D432" s="76" t="str">
        <f t="shared" si="12"/>
        <v>Non_ResidentialLightingElectricity</v>
      </c>
      <c r="E432" s="87">
        <v>1</v>
      </c>
    </row>
  </sheetData>
  <sheetProtection sheet="1" objects="1" scenarios="1"/>
  <autoFilter ref="A357:E387" xr:uid="{00000000-0009-0000-0000-000001000000}"/>
  <sortState xmlns:xlrd2="http://schemas.microsoft.com/office/spreadsheetml/2017/richdata2" ref="A3:C40">
    <sortCondition ref="A3:A40"/>
  </sortState>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45"/>
  <sheetViews>
    <sheetView showGridLines="0" workbookViewId="0"/>
  </sheetViews>
  <sheetFormatPr defaultColWidth="11.5546875" defaultRowHeight="15.75" x14ac:dyDescent="0.3"/>
  <cols>
    <col min="1" max="1" width="19.5546875" customWidth="1"/>
    <col min="2" max="2" width="25" bestFit="1" customWidth="1"/>
  </cols>
  <sheetData>
    <row r="1" spans="1:3" ht="27" x14ac:dyDescent="0.45">
      <c r="A1" s="7" t="s">
        <v>174</v>
      </c>
    </row>
    <row r="2" spans="1:3" ht="17.25" customHeight="1" x14ac:dyDescent="0.3">
      <c r="A2" s="144" t="s">
        <v>175</v>
      </c>
      <c r="B2" s="144"/>
      <c r="C2" s="89" t="s">
        <v>176</v>
      </c>
    </row>
    <row r="3" spans="1:3" x14ac:dyDescent="0.3">
      <c r="A3" s="92" t="s">
        <v>163</v>
      </c>
      <c r="B3" s="98" t="s">
        <v>128</v>
      </c>
      <c r="C3" s="99">
        <v>0.05</v>
      </c>
    </row>
    <row r="4" spans="1:3" x14ac:dyDescent="0.3">
      <c r="A4" s="93"/>
      <c r="B4" s="98" t="s">
        <v>106</v>
      </c>
      <c r="C4" s="99">
        <v>0.01</v>
      </c>
    </row>
    <row r="5" spans="1:3" x14ac:dyDescent="0.3">
      <c r="A5" s="93"/>
      <c r="B5" s="98" t="s">
        <v>97</v>
      </c>
      <c r="C5" s="99">
        <v>0.17</v>
      </c>
    </row>
    <row r="6" spans="1:3" x14ac:dyDescent="0.3">
      <c r="A6" s="93"/>
      <c r="B6" s="98" t="s">
        <v>96</v>
      </c>
      <c r="C6" s="99">
        <v>0.37</v>
      </c>
    </row>
    <row r="7" spans="1:3" x14ac:dyDescent="0.3">
      <c r="A7" s="93"/>
      <c r="B7" s="98" t="s">
        <v>103</v>
      </c>
      <c r="C7" s="99">
        <v>0.21</v>
      </c>
    </row>
    <row r="8" spans="1:3" x14ac:dyDescent="0.3">
      <c r="A8" s="93"/>
      <c r="B8" s="98" t="s">
        <v>171</v>
      </c>
      <c r="C8" s="99">
        <v>0</v>
      </c>
    </row>
    <row r="9" spans="1:3" x14ac:dyDescent="0.3">
      <c r="A9" s="94"/>
      <c r="B9" s="98" t="s">
        <v>95</v>
      </c>
      <c r="C9" s="99">
        <v>0.12</v>
      </c>
    </row>
    <row r="10" spans="1:3" x14ac:dyDescent="0.3">
      <c r="A10" s="95"/>
      <c r="B10" s="98" t="s">
        <v>94</v>
      </c>
      <c r="C10" s="99">
        <v>7.0000000000000007E-2</v>
      </c>
    </row>
    <row r="11" spans="1:3" x14ac:dyDescent="0.3">
      <c r="A11" s="96" t="s">
        <v>177</v>
      </c>
      <c r="B11" s="98" t="s">
        <v>128</v>
      </c>
      <c r="C11" s="99">
        <v>0.02</v>
      </c>
    </row>
    <row r="12" spans="1:3" x14ac:dyDescent="0.3">
      <c r="A12" s="94"/>
      <c r="B12" s="98" t="s">
        <v>106</v>
      </c>
      <c r="C12" s="99">
        <v>0</v>
      </c>
    </row>
    <row r="13" spans="1:3" x14ac:dyDescent="0.3">
      <c r="A13" s="94"/>
      <c r="B13" s="98" t="s">
        <v>97</v>
      </c>
      <c r="C13" s="99">
        <v>0.21</v>
      </c>
    </row>
    <row r="14" spans="1:3" x14ac:dyDescent="0.3">
      <c r="A14" s="94"/>
      <c r="B14" s="98" t="s">
        <v>96</v>
      </c>
      <c r="C14" s="99">
        <v>0.46</v>
      </c>
    </row>
    <row r="15" spans="1:3" x14ac:dyDescent="0.3">
      <c r="A15" s="94"/>
      <c r="B15" s="98" t="s">
        <v>103</v>
      </c>
      <c r="C15" s="99">
        <v>0.02</v>
      </c>
    </row>
    <row r="16" spans="1:3" x14ac:dyDescent="0.3">
      <c r="A16" s="94"/>
      <c r="B16" s="98" t="s">
        <v>171</v>
      </c>
      <c r="C16" s="99">
        <v>0</v>
      </c>
    </row>
    <row r="17" spans="1:3" x14ac:dyDescent="0.3">
      <c r="A17" s="94"/>
      <c r="B17" s="98" t="s">
        <v>95</v>
      </c>
      <c r="C17" s="99">
        <v>0.13</v>
      </c>
    </row>
    <row r="18" spans="1:3" x14ac:dyDescent="0.3">
      <c r="A18" s="95"/>
      <c r="B18" s="98" t="s">
        <v>94</v>
      </c>
      <c r="C18" s="99">
        <v>0.15</v>
      </c>
    </row>
    <row r="19" spans="1:3" ht="17.25" customHeight="1" x14ac:dyDescent="0.3">
      <c r="A19" s="144" t="s">
        <v>178</v>
      </c>
      <c r="B19" s="144"/>
      <c r="C19" s="89" t="s">
        <v>176</v>
      </c>
    </row>
    <row r="20" spans="1:3" x14ac:dyDescent="0.3">
      <c r="A20" s="90"/>
      <c r="B20" s="98" t="s">
        <v>96</v>
      </c>
      <c r="C20" s="99">
        <v>8.9999999999999993E-3</v>
      </c>
    </row>
    <row r="21" spans="1:3" x14ac:dyDescent="0.3">
      <c r="A21" s="90"/>
      <c r="B21" s="98" t="s">
        <v>94</v>
      </c>
      <c r="C21" s="99">
        <v>0.99099999999999999</v>
      </c>
    </row>
    <row r="22" spans="1:3" ht="17.25" customHeight="1" x14ac:dyDescent="0.3">
      <c r="A22" s="144" t="s">
        <v>179</v>
      </c>
      <c r="B22" s="144"/>
      <c r="C22" s="89" t="s">
        <v>176</v>
      </c>
    </row>
    <row r="23" spans="1:3" x14ac:dyDescent="0.3">
      <c r="A23" s="92" t="s">
        <v>163</v>
      </c>
      <c r="B23" s="98" t="s">
        <v>128</v>
      </c>
      <c r="C23" s="99">
        <v>0.04</v>
      </c>
    </row>
    <row r="24" spans="1:3" x14ac:dyDescent="0.3">
      <c r="A24" s="93"/>
      <c r="B24" s="98" t="s">
        <v>173</v>
      </c>
      <c r="C24" s="99">
        <v>0.06</v>
      </c>
    </row>
    <row r="25" spans="1:3" x14ac:dyDescent="0.3">
      <c r="A25" s="93"/>
      <c r="B25" s="98" t="s">
        <v>97</v>
      </c>
      <c r="C25" s="99">
        <v>0.13</v>
      </c>
    </row>
    <row r="26" spans="1:3" x14ac:dyDescent="0.3">
      <c r="A26" s="93"/>
      <c r="B26" s="98" t="s">
        <v>96</v>
      </c>
      <c r="C26" s="99">
        <v>0.36</v>
      </c>
    </row>
    <row r="27" spans="1:3" x14ac:dyDescent="0.3">
      <c r="A27" s="93"/>
      <c r="B27" s="98" t="s">
        <v>103</v>
      </c>
      <c r="C27" s="99">
        <v>0.13</v>
      </c>
    </row>
    <row r="28" spans="1:3" x14ac:dyDescent="0.3">
      <c r="A28" s="93"/>
      <c r="B28" s="98" t="s">
        <v>171</v>
      </c>
      <c r="C28" s="99">
        <v>0</v>
      </c>
    </row>
    <row r="29" spans="1:3" x14ac:dyDescent="0.3">
      <c r="A29" s="93"/>
      <c r="B29" s="98" t="s">
        <v>95</v>
      </c>
      <c r="C29" s="99">
        <v>0.09</v>
      </c>
    </row>
    <row r="30" spans="1:3" x14ac:dyDescent="0.3">
      <c r="A30" s="93"/>
      <c r="B30" s="98" t="s">
        <v>94</v>
      </c>
      <c r="C30" s="99">
        <v>0.17</v>
      </c>
    </row>
    <row r="31" spans="1:3" x14ac:dyDescent="0.3">
      <c r="A31" s="97"/>
      <c r="B31" s="98" t="s">
        <v>130</v>
      </c>
      <c r="C31" s="99">
        <v>0.03</v>
      </c>
    </row>
    <row r="32" spans="1:3" x14ac:dyDescent="0.3">
      <c r="A32" s="96" t="s">
        <v>177</v>
      </c>
      <c r="B32" s="98" t="s">
        <v>128</v>
      </c>
      <c r="C32" s="99">
        <v>0</v>
      </c>
    </row>
    <row r="33" spans="1:3" x14ac:dyDescent="0.3">
      <c r="A33" s="93"/>
      <c r="B33" s="98" t="s">
        <v>173</v>
      </c>
      <c r="C33" s="99">
        <v>0.03</v>
      </c>
    </row>
    <row r="34" spans="1:3" x14ac:dyDescent="0.3">
      <c r="A34" s="93"/>
      <c r="B34" s="98" t="s">
        <v>97</v>
      </c>
      <c r="C34" s="99">
        <v>0.18</v>
      </c>
    </row>
    <row r="35" spans="1:3" x14ac:dyDescent="0.3">
      <c r="A35" s="93"/>
      <c r="B35" s="98" t="s">
        <v>96</v>
      </c>
      <c r="C35" s="99">
        <v>0.34</v>
      </c>
    </row>
    <row r="36" spans="1:3" x14ac:dyDescent="0.3">
      <c r="A36" s="93"/>
      <c r="B36" s="98" t="s">
        <v>103</v>
      </c>
      <c r="C36" s="99">
        <v>0.01</v>
      </c>
    </row>
    <row r="37" spans="1:3" x14ac:dyDescent="0.3">
      <c r="A37" s="93"/>
      <c r="B37" s="98" t="s">
        <v>95</v>
      </c>
      <c r="C37" s="99">
        <v>0.09</v>
      </c>
    </row>
    <row r="38" spans="1:3" x14ac:dyDescent="0.3">
      <c r="A38" s="93"/>
      <c r="B38" s="98" t="s">
        <v>94</v>
      </c>
      <c r="C38" s="99">
        <v>0.34</v>
      </c>
    </row>
    <row r="39" spans="1:3" x14ac:dyDescent="0.3">
      <c r="A39" s="97"/>
      <c r="B39" s="98" t="s">
        <v>130</v>
      </c>
      <c r="C39" s="99">
        <v>0.01</v>
      </c>
    </row>
    <row r="40" spans="1:3" ht="17.25" customHeight="1" x14ac:dyDescent="0.3">
      <c r="A40" s="144" t="s">
        <v>180</v>
      </c>
      <c r="B40" s="144"/>
      <c r="C40" s="89" t="s">
        <v>176</v>
      </c>
    </row>
    <row r="41" spans="1:3" x14ac:dyDescent="0.3">
      <c r="A41" s="91" t="s">
        <v>163</v>
      </c>
      <c r="B41" s="98" t="s">
        <v>94</v>
      </c>
      <c r="C41" s="99">
        <v>1</v>
      </c>
    </row>
    <row r="42" spans="1:3" x14ac:dyDescent="0.3">
      <c r="A42" s="91" t="s">
        <v>181</v>
      </c>
      <c r="B42" s="98" t="s">
        <v>94</v>
      </c>
      <c r="C42" s="99">
        <v>1</v>
      </c>
    </row>
    <row r="43" spans="1:3" ht="17.25" customHeight="1" x14ac:dyDescent="0.3">
      <c r="A43" s="144" t="s">
        <v>182</v>
      </c>
      <c r="B43" s="144"/>
      <c r="C43" s="89" t="s">
        <v>176</v>
      </c>
    </row>
    <row r="44" spans="1:3" x14ac:dyDescent="0.3">
      <c r="A44" s="91" t="s">
        <v>163</v>
      </c>
      <c r="B44" s="98" t="s">
        <v>94</v>
      </c>
      <c r="C44" s="99">
        <v>1</v>
      </c>
    </row>
    <row r="45" spans="1:3" x14ac:dyDescent="0.3">
      <c r="A45" s="91" t="s">
        <v>181</v>
      </c>
      <c r="B45" s="98" t="s">
        <v>94</v>
      </c>
      <c r="C45" s="99">
        <v>1</v>
      </c>
    </row>
  </sheetData>
  <sheetProtection sheet="1" objects="1" scenarios="1"/>
  <mergeCells count="5">
    <mergeCell ref="A2:B2"/>
    <mergeCell ref="A19:B19"/>
    <mergeCell ref="A22:B22"/>
    <mergeCell ref="A40:B40"/>
    <mergeCell ref="A43:B43"/>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40"/>
  <sheetViews>
    <sheetView topLeftCell="A16" workbookViewId="0">
      <selection activeCell="B3" sqref="B3:C40"/>
    </sheetView>
  </sheetViews>
  <sheetFormatPr defaultColWidth="11.5546875" defaultRowHeight="15.75" x14ac:dyDescent="0.3"/>
  <cols>
    <col min="1" max="1" width="29.6640625" customWidth="1"/>
    <col min="2" max="3" width="16.44140625" customWidth="1"/>
    <col min="4" max="4" width="13" customWidth="1"/>
  </cols>
  <sheetData>
    <row r="1" spans="1:3" ht="27" x14ac:dyDescent="0.45">
      <c r="A1" s="7" t="s">
        <v>3</v>
      </c>
    </row>
    <row r="2" spans="1:3" ht="33" x14ac:dyDescent="0.35">
      <c r="A2" s="8" t="s">
        <v>90</v>
      </c>
      <c r="B2" s="9" t="s">
        <v>91</v>
      </c>
      <c r="C2" s="9" t="s">
        <v>92</v>
      </c>
    </row>
    <row r="3" spans="1:3" x14ac:dyDescent="0.3">
      <c r="A3" s="76" t="s">
        <v>94</v>
      </c>
      <c r="B3" s="106">
        <v>0.42</v>
      </c>
      <c r="C3" s="107">
        <v>2.2999999999999998</v>
      </c>
    </row>
    <row r="4" spans="1:3" x14ac:dyDescent="0.3">
      <c r="A4" s="76" t="s">
        <v>95</v>
      </c>
      <c r="B4" s="106">
        <v>0.1</v>
      </c>
      <c r="C4" s="107">
        <v>0.62</v>
      </c>
    </row>
    <row r="5" spans="1:3" x14ac:dyDescent="0.3">
      <c r="A5" s="76" t="s">
        <v>96</v>
      </c>
      <c r="B5" s="106">
        <v>0.22</v>
      </c>
      <c r="C5" s="107">
        <v>1.1000000000000001</v>
      </c>
    </row>
    <row r="6" spans="1:3" x14ac:dyDescent="0.3">
      <c r="A6" s="76" t="s">
        <v>97</v>
      </c>
      <c r="B6" s="106">
        <v>0.28999999999999998</v>
      </c>
      <c r="C6" s="107">
        <v>1.1000000000000001</v>
      </c>
    </row>
    <row r="7" spans="1:3" x14ac:dyDescent="0.3">
      <c r="A7" s="76" t="s">
        <v>98</v>
      </c>
      <c r="B7" s="106">
        <v>0.28999999999999998</v>
      </c>
      <c r="C7" s="107">
        <v>1.1000000000000001</v>
      </c>
    </row>
    <row r="8" spans="1:3" x14ac:dyDescent="0.3">
      <c r="A8" s="76" t="s">
        <v>99</v>
      </c>
      <c r="B8" s="106">
        <v>0.04</v>
      </c>
      <c r="C8" s="107">
        <v>0.2</v>
      </c>
    </row>
    <row r="9" spans="1:3" x14ac:dyDescent="0.3">
      <c r="A9" s="76" t="s">
        <v>100</v>
      </c>
      <c r="B9" s="106">
        <v>0.04</v>
      </c>
      <c r="C9" s="107">
        <v>0.2</v>
      </c>
    </row>
    <row r="10" spans="1:3" x14ac:dyDescent="0.3">
      <c r="A10" s="76" t="s">
        <v>101</v>
      </c>
      <c r="B10" s="106">
        <v>0.04</v>
      </c>
      <c r="C10" s="107">
        <v>0.2</v>
      </c>
    </row>
    <row r="11" spans="1:3" x14ac:dyDescent="0.3">
      <c r="A11" s="76" t="s">
        <v>102</v>
      </c>
      <c r="B11" s="106">
        <v>0.04</v>
      </c>
      <c r="C11" s="107">
        <v>0.2</v>
      </c>
    </row>
    <row r="12" spans="1:3" x14ac:dyDescent="0.3">
      <c r="A12" s="76" t="s">
        <v>103</v>
      </c>
      <c r="B12" s="106">
        <v>0.04</v>
      </c>
      <c r="C12" s="107">
        <v>0.2</v>
      </c>
    </row>
    <row r="13" spans="1:3" x14ac:dyDescent="0.3">
      <c r="A13" s="76" t="s">
        <v>104</v>
      </c>
      <c r="B13" s="106">
        <v>0.04</v>
      </c>
      <c r="C13" s="107">
        <v>0.2</v>
      </c>
    </row>
    <row r="14" spans="1:3" x14ac:dyDescent="0.3">
      <c r="A14" s="76" t="s">
        <v>105</v>
      </c>
      <c r="B14" s="106">
        <v>0.28999999999999998</v>
      </c>
      <c r="C14" s="107">
        <v>1.1000000000000001</v>
      </c>
    </row>
    <row r="15" spans="1:3" x14ac:dyDescent="0.3">
      <c r="A15" s="76" t="s">
        <v>106</v>
      </c>
      <c r="B15" s="106">
        <v>0.28999999999999998</v>
      </c>
      <c r="C15" s="107">
        <v>1.1000000000000001</v>
      </c>
    </row>
    <row r="16" spans="1:3" x14ac:dyDescent="0.3">
      <c r="A16" s="76" t="s">
        <v>107</v>
      </c>
      <c r="B16" s="106"/>
      <c r="C16" s="107"/>
    </row>
    <row r="17" spans="1:3" x14ac:dyDescent="0.3">
      <c r="A17" s="76" t="s">
        <v>108</v>
      </c>
      <c r="B17" s="106">
        <v>0.22</v>
      </c>
      <c r="C17" s="107">
        <v>1.1000000000000001</v>
      </c>
    </row>
    <row r="18" spans="1:3" x14ac:dyDescent="0.3">
      <c r="A18" s="76" t="s">
        <v>109</v>
      </c>
      <c r="B18" s="106">
        <v>0.22</v>
      </c>
      <c r="C18" s="107">
        <v>1.1000000000000001</v>
      </c>
    </row>
    <row r="19" spans="1:3" x14ac:dyDescent="0.3">
      <c r="A19" s="76" t="s">
        <v>110</v>
      </c>
      <c r="B19" s="106"/>
      <c r="C19" s="107"/>
    </row>
    <row r="20" spans="1:3" x14ac:dyDescent="0.3">
      <c r="A20" s="76" t="s">
        <v>111</v>
      </c>
      <c r="B20" s="106"/>
      <c r="C20" s="107"/>
    </row>
    <row r="21" spans="1:3" x14ac:dyDescent="0.3">
      <c r="A21" s="76" t="s">
        <v>112</v>
      </c>
      <c r="B21" s="106"/>
      <c r="C21" s="107"/>
    </row>
    <row r="22" spans="1:3" x14ac:dyDescent="0.3">
      <c r="A22" s="76" t="s">
        <v>113</v>
      </c>
      <c r="B22" s="106">
        <v>0.28999999999999998</v>
      </c>
      <c r="C22" s="107">
        <v>1.1000000000000001</v>
      </c>
    </row>
    <row r="23" spans="1:3" x14ac:dyDescent="0.3">
      <c r="A23" s="76" t="s">
        <v>114</v>
      </c>
      <c r="B23" s="106">
        <v>0.36</v>
      </c>
      <c r="C23" s="107">
        <v>1.2</v>
      </c>
    </row>
    <row r="24" spans="1:3" x14ac:dyDescent="0.3">
      <c r="A24" s="76" t="s">
        <v>115</v>
      </c>
      <c r="B24" s="106">
        <v>0.36</v>
      </c>
      <c r="C24" s="107">
        <v>1.2</v>
      </c>
    </row>
    <row r="25" spans="1:3" x14ac:dyDescent="0.3">
      <c r="A25" s="76" t="s">
        <v>116</v>
      </c>
      <c r="B25" s="106">
        <v>0.36</v>
      </c>
      <c r="C25" s="107">
        <v>1.2</v>
      </c>
    </row>
    <row r="26" spans="1:3" x14ac:dyDescent="0.3">
      <c r="A26" s="76" t="s">
        <v>117</v>
      </c>
      <c r="B26" s="106">
        <v>0.36</v>
      </c>
      <c r="C26" s="107">
        <v>1.2</v>
      </c>
    </row>
    <row r="27" spans="1:3" x14ac:dyDescent="0.3">
      <c r="A27" s="76" t="s">
        <v>118</v>
      </c>
      <c r="B27" s="106">
        <v>0.36</v>
      </c>
      <c r="C27" s="107">
        <v>1.2</v>
      </c>
    </row>
    <row r="28" spans="1:3" x14ac:dyDescent="0.3">
      <c r="A28" s="76" t="s">
        <v>119</v>
      </c>
      <c r="B28" s="106">
        <v>0.36</v>
      </c>
      <c r="C28" s="107">
        <v>1.2</v>
      </c>
    </row>
    <row r="29" spans="1:3" x14ac:dyDescent="0.3">
      <c r="A29" s="76" t="s">
        <v>120</v>
      </c>
      <c r="B29" s="106"/>
      <c r="C29" s="107"/>
    </row>
    <row r="30" spans="1:3" x14ac:dyDescent="0.3">
      <c r="A30" s="76" t="s">
        <v>121</v>
      </c>
      <c r="B30" s="106">
        <v>0.36</v>
      </c>
      <c r="C30" s="107">
        <v>1.2</v>
      </c>
    </row>
    <row r="31" spans="1:3" x14ac:dyDescent="0.3">
      <c r="A31" s="76" t="s">
        <v>183</v>
      </c>
      <c r="B31" s="106">
        <v>0.36</v>
      </c>
      <c r="C31" s="107">
        <v>1.2</v>
      </c>
    </row>
    <row r="32" spans="1:3" x14ac:dyDescent="0.3">
      <c r="A32" s="76" t="s">
        <v>123</v>
      </c>
      <c r="B32" s="106"/>
      <c r="C32" s="107"/>
    </row>
    <row r="33" spans="1:3" x14ac:dyDescent="0.3">
      <c r="A33" s="76" t="s">
        <v>124</v>
      </c>
      <c r="B33" s="106"/>
      <c r="C33" s="107"/>
    </row>
    <row r="34" spans="1:3" x14ac:dyDescent="0.3">
      <c r="A34" s="76" t="s">
        <v>125</v>
      </c>
      <c r="B34" s="106"/>
      <c r="C34" s="107"/>
    </row>
    <row r="35" spans="1:3" x14ac:dyDescent="0.3">
      <c r="A35" s="76" t="s">
        <v>126</v>
      </c>
      <c r="B35" s="106"/>
      <c r="C35" s="107"/>
    </row>
    <row r="36" spans="1:3" x14ac:dyDescent="0.3">
      <c r="A36" s="76" t="s">
        <v>127</v>
      </c>
      <c r="B36" s="106"/>
      <c r="C36" s="107"/>
    </row>
    <row r="37" spans="1:3" x14ac:dyDescent="0.3">
      <c r="A37" s="76" t="s">
        <v>128</v>
      </c>
      <c r="B37" s="106"/>
      <c r="C37" s="107"/>
    </row>
    <row r="38" spans="1:3" x14ac:dyDescent="0.3">
      <c r="A38" s="76" t="s">
        <v>130</v>
      </c>
      <c r="B38" s="106"/>
      <c r="C38" s="107"/>
    </row>
    <row r="39" spans="1:3" x14ac:dyDescent="0.3">
      <c r="A39" s="76" t="s">
        <v>131</v>
      </c>
      <c r="B39" s="106"/>
      <c r="C39" s="107"/>
    </row>
    <row r="40" spans="1:3" x14ac:dyDescent="0.3">
      <c r="A40" s="76" t="s">
        <v>132</v>
      </c>
      <c r="B40" s="106">
        <v>0.36</v>
      </c>
      <c r="C40" s="107">
        <v>1.1000000000000001</v>
      </c>
    </row>
  </sheetData>
  <sheetProtection sheet="1" objects="1" scenarios="1"/>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31"/>
  <sheetViews>
    <sheetView workbookViewId="0">
      <selection activeCell="C17" sqref="C17"/>
    </sheetView>
  </sheetViews>
  <sheetFormatPr defaultColWidth="8.88671875" defaultRowHeight="15.75" x14ac:dyDescent="0.3"/>
  <cols>
    <col min="1" max="1" width="16.21875" bestFit="1" customWidth="1"/>
    <col min="2" max="2" width="11.44140625" customWidth="1"/>
    <col min="6" max="6" width="16.6640625" bestFit="1" customWidth="1"/>
    <col min="8" max="8" width="9.77734375" bestFit="1" customWidth="1"/>
  </cols>
  <sheetData>
    <row r="1" spans="1:2" x14ac:dyDescent="0.3">
      <c r="A1" s="44" t="s">
        <v>135</v>
      </c>
    </row>
    <row r="2" spans="1:2" x14ac:dyDescent="0.3">
      <c r="A2" t="s">
        <v>138</v>
      </c>
    </row>
    <row r="3" spans="1:2" x14ac:dyDescent="0.3">
      <c r="A3" t="s">
        <v>150</v>
      </c>
    </row>
    <row r="4" spans="1:2" x14ac:dyDescent="0.3">
      <c r="A4" t="s">
        <v>151</v>
      </c>
    </row>
    <row r="6" spans="1:2" x14ac:dyDescent="0.3">
      <c r="A6" s="44" t="s">
        <v>9</v>
      </c>
    </row>
    <row r="7" spans="1:2" x14ac:dyDescent="0.3">
      <c r="A7" s="38" t="s">
        <v>164</v>
      </c>
      <c r="B7" s="38" t="s">
        <v>163</v>
      </c>
    </row>
    <row r="8" spans="1:2" ht="15" customHeight="1" x14ac:dyDescent="0.3">
      <c r="A8" t="s">
        <v>66</v>
      </c>
      <c r="B8" t="s">
        <v>64</v>
      </c>
    </row>
    <row r="9" spans="1:2" x14ac:dyDescent="0.3">
      <c r="A9" t="s">
        <v>144</v>
      </c>
      <c r="B9" t="s">
        <v>65</v>
      </c>
    </row>
    <row r="10" spans="1:2" x14ac:dyDescent="0.3">
      <c r="A10" t="s">
        <v>145</v>
      </c>
    </row>
    <row r="11" spans="1:2" x14ac:dyDescent="0.3">
      <c r="A11" t="s">
        <v>146</v>
      </c>
    </row>
    <row r="12" spans="1:2" x14ac:dyDescent="0.3">
      <c r="A12" t="s">
        <v>147</v>
      </c>
    </row>
    <row r="13" spans="1:2" x14ac:dyDescent="0.3">
      <c r="A13" t="s">
        <v>148</v>
      </c>
    </row>
    <row r="18" spans="1:1" x14ac:dyDescent="0.3">
      <c r="A18" s="44" t="s">
        <v>184</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7" spans="1:1" x14ac:dyDescent="0.3">
      <c r="A27" s="44" t="s">
        <v>185</v>
      </c>
    </row>
    <row r="28" spans="1:1" x14ac:dyDescent="0.3">
      <c r="A28" t="s">
        <v>42</v>
      </c>
    </row>
    <row r="29" spans="1:1" x14ac:dyDescent="0.3">
      <c r="A29" t="s">
        <v>159</v>
      </c>
    </row>
    <row r="30" spans="1:1" x14ac:dyDescent="0.3">
      <c r="A30" t="s">
        <v>157</v>
      </c>
    </row>
    <row r="31" spans="1:1" x14ac:dyDescent="0.3">
      <c r="A31" t="s">
        <v>155</v>
      </c>
    </row>
  </sheetData>
  <sheetProtection sheet="1" objects="1" scenarios="1"/>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E1C6F5-0ED2-4D65-A1AF-33082D4D17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0DA8F2-02E3-4513-8BDA-35F160FD365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B61AC17-B37F-438C-9C79-FFDA9FC15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Calculation</vt:lpstr>
      <vt:lpstr>Lists</vt:lpstr>
      <vt:lpstr>BAC_classes</vt:lpstr>
      <vt:lpstr>Climate_Region</vt:lpstr>
      <vt:lpstr>End_use</vt:lpstr>
      <vt:lpstr>Non_Residential</vt:lpstr>
      <vt:lpstr>Residential</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Agnė Stonienė</cp:lastModifiedBy>
  <cp:revision/>
  <dcterms:created xsi:type="dcterms:W3CDTF">2020-10-11T17:50:14Z</dcterms:created>
  <dcterms:modified xsi:type="dcterms:W3CDTF">2022-10-17T12:38:22Z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y fmtid="{D5CDD505-2E9C-101B-9397-08002B2CF9AE}" pid="3" name="WorkbookGuid">
    <vt:lpwstr>e605dcf2-abc2-4ac9-8cf5-ae52944fe8a5</vt:lpwstr>
  </property>
</Properties>
</file>